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65" activeTab="3"/>
  </bookViews>
  <sheets>
    <sheet name="2014. eredeti" sheetId="1" r:id="rId1"/>
    <sheet name="2014. 06. hó" sheetId="2" r:id="rId2"/>
    <sheet name="2014. 09. hó" sheetId="3" r:id="rId3"/>
    <sheet name="2014.zárás" sheetId="4" r:id="rId4"/>
  </sheets>
  <definedNames>
    <definedName name="_xlnm.Print_Area" localSheetId="1">'2014. 06. hó'!$A$1:$O$26</definedName>
    <definedName name="_xlnm.Print_Area" localSheetId="2">'2014. 09. hó'!$A$1:$O$26</definedName>
    <definedName name="_xlnm.Print_Area" localSheetId="0">'2014. eredeti'!$A$1:$O$26</definedName>
    <definedName name="_xlnm.Print_Area" localSheetId="3">'2014.zárás'!$A$1:$AQ$25</definedName>
  </definedNames>
  <calcPr fullCalcOnLoad="1"/>
</workbook>
</file>

<file path=xl/sharedStrings.xml><?xml version="1.0" encoding="utf-8"?>
<sst xmlns="http://schemas.openxmlformats.org/spreadsheetml/2006/main" count="307" uniqueCount="122">
  <si>
    <t>adatok E Ft-ban</t>
  </si>
  <si>
    <t>M e g n e v e z é 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</si>
  <si>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</si>
  <si>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</si>
  <si>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</si>
  <si>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</si>
  <si>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</si>
  <si>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</si>
  <si>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</si>
  <si>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</si>
  <si>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</si>
  <si>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</si>
  <si>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</si>
  <si>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</si>
  <si>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</si>
  <si>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Bevételek</t>
  </si>
  <si>
    <t>Finanszírozási bevételek</t>
  </si>
  <si>
    <t>Kiadások</t>
  </si>
  <si>
    <t>Finanszírozási kiadások</t>
  </si>
  <si>
    <t>Kiadások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</si>
  <si>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</si>
  <si>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</si>
  <si>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</si>
  <si>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</si>
  <si>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</si>
  <si>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</si>
  <si>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</si>
  <si>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</si>
  <si>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</si>
  <si>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</si>
  <si>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</si>
  <si>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</si>
  <si>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</si>
  <si>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</si>
  <si>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Előirányzat-felhasználási ütemterv 2014. évre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</si>
  <si>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</si>
  <si>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</si>
  <si>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</si>
  <si>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</si>
  <si>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</si>
  <si>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</si>
  <si>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ppénzeszközök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</si>
  <si>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</si>
  <si>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</si>
  <si>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</si>
  <si>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</si>
  <si>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</si>
  <si>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</si>
  <si>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</si>
  <si>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</si>
  <si>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ebből irányítószervi támogatás</t>
  </si>
  <si>
    <t>Bevételek összesen</t>
  </si>
  <si>
    <t>Felhalmozási célú átvett pénzeszközök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</si>
  <si>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</si>
  <si>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</si>
  <si>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</si>
  <si>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</si>
  <si>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</si>
  <si>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</si>
  <si>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</si>
  <si>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</si>
  <si>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</si>
  <si>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</si>
  <si>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</si>
  <si>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</si>
  <si>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</si>
  <si>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</si>
  <si>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</si>
  <si>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</si>
  <si>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</si>
  <si>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</si>
  <si>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</si>
  <si>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</si>
  <si>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</si>
  <si>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</si>
  <si>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</si>
  <si>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</si>
  <si>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</si>
  <si>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</si>
  <si>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</si>
  <si>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I. hó eredeti előirányzat</t>
  </si>
  <si>
    <t>I. hó módosított előirányzat</t>
  </si>
  <si>
    <t>I. hó teljesítés</t>
  </si>
  <si>
    <t>II. hó eredeti előirányzat</t>
  </si>
  <si>
    <t>II. hó módosított előirányzat</t>
  </si>
  <si>
    <t>II. hó teljesítés</t>
  </si>
  <si>
    <t>III. hó eredeti előirányzat</t>
  </si>
  <si>
    <t>III. hó módosított előirányzat</t>
  </si>
  <si>
    <t>III. hó teljesítés</t>
  </si>
  <si>
    <t>IV. hó eredeti előirányzat</t>
  </si>
  <si>
    <t>IV. hó módosított előirányzat</t>
  </si>
  <si>
    <t>IV. hó teljesítés</t>
  </si>
  <si>
    <t>V. hó eredeti előirányzat</t>
  </si>
  <si>
    <t>V. hó módosított előirányzat</t>
  </si>
  <si>
    <t>V. hó teljesítés</t>
  </si>
  <si>
    <t>VI. hó eredeti előirányzat</t>
  </si>
  <si>
    <t>VI. hó módosított előirányzat</t>
  </si>
  <si>
    <t>VI. hó teljesítés</t>
  </si>
  <si>
    <t>VII. hó eredeti előirányzat</t>
  </si>
  <si>
    <t>VII. hó módosított előirányzat</t>
  </si>
  <si>
    <t>VII. hó teljesítés</t>
  </si>
  <si>
    <t>VIII. hó eredeti előirányzat</t>
  </si>
  <si>
    <t>VIII. hó módosított előirányzat</t>
  </si>
  <si>
    <t>VIII. hó teljesítés</t>
  </si>
  <si>
    <t>IX. hó eredeti előirányzat</t>
  </si>
  <si>
    <t>IX. hó módosított előirányzat</t>
  </si>
  <si>
    <t>IX. hó teljesítés</t>
  </si>
  <si>
    <t>X. hó eredeti előirányzat</t>
  </si>
  <si>
    <t>X. hó módosított előirányzat</t>
  </si>
  <si>
    <t>X. hó teljesítés</t>
  </si>
  <si>
    <t>XI. hó eredeti előirányzat</t>
  </si>
  <si>
    <t>XI. hó módosított előirányzat</t>
  </si>
  <si>
    <t>XI. hó teljesítés</t>
  </si>
  <si>
    <t>XII. hó eredeti előirányzat</t>
  </si>
  <si>
    <t>XII. hó módosított előirányzat</t>
  </si>
  <si>
    <t>XII. hó teljesítés</t>
  </si>
  <si>
    <t>Eredeti előirányzat összesen</t>
  </si>
  <si>
    <t>Módosított előirányzat összesen</t>
  </si>
  <si>
    <t>Teljesítés összesen</t>
  </si>
  <si>
    <t>Bevételek összesen:</t>
  </si>
  <si>
    <t>AP</t>
  </si>
  <si>
    <t xml:space="preserve"> A Békés Megyei Önkormányzati Hivatal előirányzat-felhasználása 2014. évre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</si>
</sst>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.000"/>
    <numFmt numFmtId="166" formatCode="#,##0.000000"/>
  </numFmts>
  <fonts count="44"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3" fillId="0" borderId="37" xfId="0" applyFont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view="pageLayout" zoomScaleSheetLayoutView="100" workbookViewId="0" topLeftCell="A1">
      <selection activeCell="N17" sqref="N17:N21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7" t="s">
        <v>33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35</v>
      </c>
      <c r="C6" s="22">
        <f aca="true" t="shared" si="0" ref="C6:C12">$O6/12</f>
        <v>0</v>
      </c>
      <c r="D6" s="22">
        <f aca="true" t="shared" si="1" ref="D6:N12">$O6/12</f>
        <v>0</v>
      </c>
      <c r="E6" s="22">
        <f t="shared" si="1"/>
        <v>0</v>
      </c>
      <c r="F6" s="22">
        <f t="shared" si="1"/>
        <v>0</v>
      </c>
      <c r="G6" s="22">
        <f t="shared" si="1"/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 t="shared" si="1"/>
        <v>0</v>
      </c>
      <c r="O6" s="23">
        <v>0</v>
      </c>
      <c r="P6" s="3"/>
      <c r="Q6" s="18">
        <f>SUM(C6:N6)</f>
        <v>0</v>
      </c>
    </row>
    <row r="7" spans="1:17" ht="30.75" customHeight="1">
      <c r="A7" s="39">
        <v>4</v>
      </c>
      <c r="B7" s="42" t="s">
        <v>36</v>
      </c>
      <c r="C7" s="22">
        <f t="shared" si="0"/>
        <v>0</v>
      </c>
      <c r="D7" s="22">
        <f t="shared" si="1"/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3"/>
      <c r="Q7" s="18">
        <f aca="true" t="shared" si="2" ref="Q7:Q26">SUM(C7:N7)</f>
        <v>0</v>
      </c>
    </row>
    <row r="8" spans="1:17" ht="14.25" customHeight="1">
      <c r="A8" s="39">
        <v>5</v>
      </c>
      <c r="B8" s="42" t="s">
        <v>37</v>
      </c>
      <c r="C8" s="22">
        <f t="shared" si="0"/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3"/>
      <c r="Q8" s="18">
        <f t="shared" si="2"/>
        <v>0</v>
      </c>
    </row>
    <row r="9" spans="1:17" ht="14.25" customHeight="1">
      <c r="A9" s="39">
        <v>6</v>
      </c>
      <c r="B9" s="42" t="s">
        <v>38</v>
      </c>
      <c r="C9" s="22">
        <f t="shared" si="0"/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3"/>
      <c r="P9" s="4"/>
      <c r="Q9" s="18">
        <f t="shared" si="2"/>
        <v>0</v>
      </c>
    </row>
    <row r="10" spans="1:17" ht="14.25" customHeight="1">
      <c r="A10" s="39">
        <v>7</v>
      </c>
      <c r="B10" s="42" t="s">
        <v>39</v>
      </c>
      <c r="C10" s="22">
        <f t="shared" si="0"/>
        <v>0</v>
      </c>
      <c r="D10" s="22">
        <f t="shared" si="1"/>
        <v>0</v>
      </c>
      <c r="E10" s="22">
        <f t="shared" si="1"/>
        <v>0</v>
      </c>
      <c r="F10" s="22">
        <f t="shared" si="1"/>
        <v>0</v>
      </c>
      <c r="G10" s="22">
        <f t="shared" si="1"/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3"/>
      <c r="Q10" s="18">
        <f t="shared" si="2"/>
        <v>0</v>
      </c>
    </row>
    <row r="11" spans="1:17" ht="14.25" customHeight="1">
      <c r="A11" s="39">
        <v>8</v>
      </c>
      <c r="B11" s="42" t="s">
        <v>40</v>
      </c>
      <c r="C11" s="22">
        <f t="shared" si="0"/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3"/>
      <c r="Q11" s="18">
        <f t="shared" si="2"/>
        <v>0</v>
      </c>
    </row>
    <row r="12" spans="1:17" ht="14.25" customHeight="1">
      <c r="A12" s="39">
        <v>9</v>
      </c>
      <c r="B12" s="24" t="s">
        <v>41</v>
      </c>
      <c r="C12" s="22">
        <f t="shared" si="0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3">
        <v>0</v>
      </c>
      <c r="Q12" s="18">
        <f t="shared" si="2"/>
        <v>0</v>
      </c>
    </row>
    <row r="13" spans="1:17" ht="14.25" customHeight="1">
      <c r="A13" s="39">
        <v>10</v>
      </c>
      <c r="B13" s="21" t="s">
        <v>16</v>
      </c>
      <c r="C13" s="22">
        <v>90182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SUM(C13:N13)</f>
        <v>90182</v>
      </c>
      <c r="Q13" s="18">
        <f t="shared" si="2"/>
        <v>90182</v>
      </c>
    </row>
    <row r="14" spans="1:17" ht="14.25" customHeight="1" thickBot="1">
      <c r="A14" s="39">
        <v>11</v>
      </c>
      <c r="B14" s="43" t="s">
        <v>50</v>
      </c>
      <c r="C14" s="44">
        <v>18048</v>
      </c>
      <c r="D14" s="44">
        <v>18047</v>
      </c>
      <c r="E14" s="44">
        <v>18048</v>
      </c>
      <c r="F14" s="44">
        <v>18048</v>
      </c>
      <c r="G14" s="44">
        <v>18047</v>
      </c>
      <c r="H14" s="44">
        <v>18048</v>
      </c>
      <c r="I14" s="44">
        <v>18048</v>
      </c>
      <c r="J14" s="44">
        <v>18047</v>
      </c>
      <c r="K14" s="44">
        <v>18048</v>
      </c>
      <c r="L14" s="44">
        <v>18048</v>
      </c>
      <c r="M14" s="44">
        <v>18047</v>
      </c>
      <c r="N14" s="44">
        <v>18048</v>
      </c>
      <c r="O14" s="45">
        <f>SUM(C14:N14)</f>
        <v>216572</v>
      </c>
      <c r="Q14" s="18">
        <f t="shared" si="2"/>
        <v>216572</v>
      </c>
    </row>
    <row r="15" spans="1:17" ht="15.75" customHeight="1" thickBot="1">
      <c r="A15" s="39">
        <v>12</v>
      </c>
      <c r="B15" s="1" t="s">
        <v>51</v>
      </c>
      <c r="C15" s="10">
        <f aca="true" t="shared" si="3" ref="C15:N15">SUM(C6:C14)</f>
        <v>108230</v>
      </c>
      <c r="D15" s="10">
        <f t="shared" si="3"/>
        <v>18047</v>
      </c>
      <c r="E15" s="10">
        <f t="shared" si="3"/>
        <v>18048</v>
      </c>
      <c r="F15" s="10">
        <f t="shared" si="3"/>
        <v>18048</v>
      </c>
      <c r="G15" s="10">
        <f t="shared" si="3"/>
        <v>18047</v>
      </c>
      <c r="H15" s="10">
        <f t="shared" si="3"/>
        <v>18048</v>
      </c>
      <c r="I15" s="10">
        <f t="shared" si="3"/>
        <v>18048</v>
      </c>
      <c r="J15" s="10">
        <f t="shared" si="3"/>
        <v>18047</v>
      </c>
      <c r="K15" s="10">
        <f t="shared" si="3"/>
        <v>18048</v>
      </c>
      <c r="L15" s="10">
        <f t="shared" si="3"/>
        <v>18048</v>
      </c>
      <c r="M15" s="10">
        <f t="shared" si="3"/>
        <v>18047</v>
      </c>
      <c r="N15" s="10">
        <f t="shared" si="3"/>
        <v>18048</v>
      </c>
      <c r="O15" s="14">
        <f>SUM(O12:O14)</f>
        <v>306754</v>
      </c>
      <c r="Q15" s="18"/>
    </row>
    <row r="16" spans="1:17" ht="18.75">
      <c r="A16" s="39">
        <v>15</v>
      </c>
      <c r="B16" s="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Q16" s="18">
        <f t="shared" si="2"/>
        <v>0</v>
      </c>
    </row>
    <row r="17" spans="1:17" ht="14.25" customHeight="1">
      <c r="A17" s="39">
        <v>16</v>
      </c>
      <c r="B17" s="21" t="s">
        <v>42</v>
      </c>
      <c r="C17" s="22">
        <v>10546</v>
      </c>
      <c r="D17" s="22">
        <v>10547</v>
      </c>
      <c r="E17" s="22">
        <v>10546</v>
      </c>
      <c r="F17" s="22">
        <v>10547</v>
      </c>
      <c r="G17" s="22">
        <v>10546</v>
      </c>
      <c r="H17" s="22">
        <v>10547</v>
      </c>
      <c r="I17" s="22">
        <v>10545</v>
      </c>
      <c r="J17" s="22">
        <v>10547</v>
      </c>
      <c r="K17" s="22">
        <v>10546</v>
      </c>
      <c r="L17" s="22">
        <v>10547</v>
      </c>
      <c r="M17" s="22">
        <v>10547</v>
      </c>
      <c r="N17" s="22">
        <v>10547</v>
      </c>
      <c r="O17" s="23">
        <f>SUM(C17:N17)</f>
        <v>126558</v>
      </c>
      <c r="Q17" s="18">
        <f t="shared" si="2"/>
        <v>126558</v>
      </c>
    </row>
    <row r="18" spans="1:17" ht="30" customHeight="1">
      <c r="A18" s="39">
        <v>17</v>
      </c>
      <c r="B18" s="42" t="s">
        <v>43</v>
      </c>
      <c r="C18" s="22">
        <v>2646</v>
      </c>
      <c r="D18" s="22">
        <v>2646</v>
      </c>
      <c r="E18" s="22">
        <v>2646</v>
      </c>
      <c r="F18" s="22">
        <v>2646</v>
      </c>
      <c r="G18" s="22">
        <v>2646</v>
      </c>
      <c r="H18" s="22">
        <v>2646</v>
      </c>
      <c r="I18" s="22">
        <v>2646</v>
      </c>
      <c r="J18" s="22">
        <v>2646</v>
      </c>
      <c r="K18" s="22">
        <v>2646</v>
      </c>
      <c r="L18" s="22">
        <v>2646</v>
      </c>
      <c r="M18" s="22">
        <v>2646</v>
      </c>
      <c r="N18" s="22">
        <v>2647</v>
      </c>
      <c r="O18" s="23">
        <f>SUM(C18:N18)</f>
        <v>31753</v>
      </c>
      <c r="Q18" s="18">
        <f t="shared" si="2"/>
        <v>31753</v>
      </c>
    </row>
    <row r="19" spans="1:17" ht="14.25" customHeight="1">
      <c r="A19" s="39">
        <v>18</v>
      </c>
      <c r="B19" s="42" t="s">
        <v>44</v>
      </c>
      <c r="C19" s="22">
        <v>7650</v>
      </c>
      <c r="D19" s="22">
        <v>7650</v>
      </c>
      <c r="E19" s="22">
        <v>7651</v>
      </c>
      <c r="F19" s="22">
        <v>7650</v>
      </c>
      <c r="G19" s="22">
        <v>7651</v>
      </c>
      <c r="H19" s="22">
        <v>7650</v>
      </c>
      <c r="I19" s="22">
        <v>7651</v>
      </c>
      <c r="J19" s="22">
        <v>7650</v>
      </c>
      <c r="K19" s="22">
        <v>7651</v>
      </c>
      <c r="L19" s="22">
        <v>7650</v>
      </c>
      <c r="M19" s="22">
        <v>7651</v>
      </c>
      <c r="N19" s="22">
        <v>7650</v>
      </c>
      <c r="O19" s="23">
        <f>SUM(C19:N19)</f>
        <v>91805</v>
      </c>
      <c r="Q19" s="18">
        <f t="shared" si="2"/>
        <v>91805</v>
      </c>
    </row>
    <row r="20" spans="1:17" ht="14.25" customHeight="1">
      <c r="A20" s="39">
        <v>19</v>
      </c>
      <c r="B20" s="41" t="s">
        <v>45</v>
      </c>
      <c r="C20" s="22">
        <f aca="true" t="shared" si="4" ref="C20:C25">$O20/12</f>
        <v>0</v>
      </c>
      <c r="D20" s="22">
        <f aca="true" t="shared" si="5" ref="D20:N25">$O20/12</f>
        <v>0</v>
      </c>
      <c r="E20" s="22">
        <f t="shared" si="5"/>
        <v>0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3">
        <v>0</v>
      </c>
      <c r="Q20" s="18">
        <f t="shared" si="2"/>
        <v>0</v>
      </c>
    </row>
    <row r="21" spans="1:17" ht="14.25" customHeight="1">
      <c r="A21" s="39">
        <v>20</v>
      </c>
      <c r="B21" s="41" t="s">
        <v>46</v>
      </c>
      <c r="C21" s="22">
        <v>1000</v>
      </c>
      <c r="D21" s="22">
        <v>1000</v>
      </c>
      <c r="E21" s="22">
        <v>14000</v>
      </c>
      <c r="F21" s="22">
        <v>1000</v>
      </c>
      <c r="G21" s="22">
        <v>1000</v>
      </c>
      <c r="H21" s="22">
        <v>1000</v>
      </c>
      <c r="I21" s="22">
        <v>1000</v>
      </c>
      <c r="J21" s="22">
        <v>1000</v>
      </c>
      <c r="K21" s="22">
        <v>1000</v>
      </c>
      <c r="L21" s="22">
        <v>1000</v>
      </c>
      <c r="M21" s="22">
        <v>1000</v>
      </c>
      <c r="N21" s="22">
        <v>1000</v>
      </c>
      <c r="O21" s="23">
        <f>SUM(C21:N21)</f>
        <v>25000</v>
      </c>
      <c r="Q21" s="18">
        <f>SUM(C21:O21)</f>
        <v>50000</v>
      </c>
    </row>
    <row r="22" spans="1:17" ht="14.25" customHeight="1">
      <c r="A22" s="39">
        <v>21</v>
      </c>
      <c r="B22" s="41" t="s">
        <v>47</v>
      </c>
      <c r="C22" s="22"/>
      <c r="D22" s="22"/>
      <c r="E22" s="22">
        <v>6350</v>
      </c>
      <c r="F22" s="22"/>
      <c r="G22" s="22">
        <v>15000</v>
      </c>
      <c r="H22" s="22"/>
      <c r="I22" s="22"/>
      <c r="J22" s="22"/>
      <c r="K22" s="22"/>
      <c r="L22" s="22"/>
      <c r="M22" s="22"/>
      <c r="N22" s="22"/>
      <c r="O22" s="23">
        <f>SUM(C22:N22)</f>
        <v>21350</v>
      </c>
      <c r="Q22" s="18">
        <f>SUM(C22:O22)</f>
        <v>42700</v>
      </c>
    </row>
    <row r="23" spans="1:17" ht="14.25" customHeight="1">
      <c r="A23" s="39">
        <v>22</v>
      </c>
      <c r="B23" s="41" t="s">
        <v>48</v>
      </c>
      <c r="C23" s="22"/>
      <c r="D23" s="22"/>
      <c r="E23" s="22">
        <v>2033</v>
      </c>
      <c r="F23" s="22"/>
      <c r="G23" s="22">
        <v>1270</v>
      </c>
      <c r="H23" s="22">
        <v>6985</v>
      </c>
      <c r="I23" s="22"/>
      <c r="J23" s="22"/>
      <c r="K23" s="22"/>
      <c r="L23" s="22"/>
      <c r="M23" s="22"/>
      <c r="N23" s="22"/>
      <c r="O23" s="23">
        <f>SUM(C23:N23)</f>
        <v>10288</v>
      </c>
      <c r="Q23" s="18">
        <f>SUM(C23:O23)</f>
        <v>20576</v>
      </c>
    </row>
    <row r="24" spans="1:17" ht="14.25" customHeight="1">
      <c r="A24" s="39">
        <v>23</v>
      </c>
      <c r="B24" s="41" t="s">
        <v>49</v>
      </c>
      <c r="C24" s="22">
        <f t="shared" si="4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  <c r="N24" s="22">
        <f t="shared" si="5"/>
        <v>0</v>
      </c>
      <c r="O24" s="23"/>
      <c r="Q24" s="18">
        <f t="shared" si="2"/>
        <v>0</v>
      </c>
    </row>
    <row r="25" spans="1:17" ht="14.25" customHeight="1" thickBot="1">
      <c r="A25" s="39">
        <v>24</v>
      </c>
      <c r="B25" s="42" t="s">
        <v>18</v>
      </c>
      <c r="C25" s="22">
        <f t="shared" si="4"/>
        <v>0</v>
      </c>
      <c r="D25" s="22">
        <f t="shared" si="5"/>
        <v>0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0</v>
      </c>
      <c r="I25" s="22">
        <f t="shared" si="5"/>
        <v>0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22">
        <f t="shared" si="5"/>
        <v>0</v>
      </c>
      <c r="N25" s="22">
        <f t="shared" si="5"/>
        <v>0</v>
      </c>
      <c r="O25" s="23">
        <v>0</v>
      </c>
      <c r="Q25" s="18">
        <f t="shared" si="2"/>
        <v>0</v>
      </c>
    </row>
    <row r="26" spans="1:17" ht="15.75" customHeight="1" thickBot="1">
      <c r="A26" s="40">
        <v>25</v>
      </c>
      <c r="B26" s="1" t="s">
        <v>19</v>
      </c>
      <c r="C26" s="11">
        <f aca="true" t="shared" si="6" ref="C26:O26">SUM(C17:C25)</f>
        <v>21842</v>
      </c>
      <c r="D26" s="11">
        <f t="shared" si="6"/>
        <v>21843</v>
      </c>
      <c r="E26" s="11">
        <f t="shared" si="6"/>
        <v>43226</v>
      </c>
      <c r="F26" s="11">
        <f t="shared" si="6"/>
        <v>21843</v>
      </c>
      <c r="G26" s="11">
        <f t="shared" si="6"/>
        <v>38113</v>
      </c>
      <c r="H26" s="11">
        <f t="shared" si="6"/>
        <v>28828</v>
      </c>
      <c r="I26" s="11">
        <f t="shared" si="6"/>
        <v>21842</v>
      </c>
      <c r="J26" s="11">
        <f t="shared" si="6"/>
        <v>21843</v>
      </c>
      <c r="K26" s="11">
        <f t="shared" si="6"/>
        <v>21843</v>
      </c>
      <c r="L26" s="11">
        <f t="shared" si="6"/>
        <v>21843</v>
      </c>
      <c r="M26" s="11">
        <f t="shared" si="6"/>
        <v>21844</v>
      </c>
      <c r="N26" s="11">
        <f t="shared" si="6"/>
        <v>21844</v>
      </c>
      <c r="O26" s="14">
        <f t="shared" si="6"/>
        <v>306754</v>
      </c>
      <c r="Q26" s="18">
        <f t="shared" si="2"/>
        <v>306754</v>
      </c>
    </row>
    <row r="28" spans="3:15" ht="12.75">
      <c r="C28" s="18"/>
      <c r="D28" s="18"/>
      <c r="E28" s="18"/>
      <c r="F28" s="18"/>
      <c r="G28" s="18"/>
      <c r="H28" s="18"/>
      <c r="I28" s="18"/>
      <c r="J28" s="18"/>
      <c r="K28" s="18"/>
      <c r="L28" s="31"/>
      <c r="M28" s="18"/>
      <c r="N28" s="18"/>
      <c r="O28" s="18"/>
    </row>
    <row r="30" spans="2:15" ht="12.75"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&amp;R19. melléklet a .../2014. (......) önkormányzati rendelethez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Layout" zoomScaleSheetLayoutView="100" workbookViewId="0" topLeftCell="A1">
      <selection activeCell="A32" sqref="A32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7" t="s">
        <v>33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35</v>
      </c>
      <c r="C6" s="22">
        <f aca="true" t="shared" si="0" ref="C6:N8">$O6/12</f>
        <v>0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3">
        <v>0</v>
      </c>
      <c r="P6" s="3"/>
      <c r="Q6" s="18">
        <f>SUM(C6:N6)</f>
        <v>0</v>
      </c>
    </row>
    <row r="7" spans="1:17" ht="30.75" customHeight="1">
      <c r="A7" s="39">
        <v>4</v>
      </c>
      <c r="B7" s="42" t="s">
        <v>36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3"/>
      <c r="Q7" s="18">
        <f aca="true" t="shared" si="1" ref="Q7:Q26">SUM(C7:N7)</f>
        <v>0</v>
      </c>
    </row>
    <row r="8" spans="1:17" ht="14.25" customHeight="1">
      <c r="A8" s="39">
        <v>5</v>
      </c>
      <c r="B8" s="42" t="s">
        <v>37</v>
      </c>
      <c r="C8" s="22">
        <f t="shared" si="0"/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3"/>
      <c r="P8" s="3"/>
      <c r="Q8" s="18">
        <f t="shared" si="1"/>
        <v>0</v>
      </c>
    </row>
    <row r="9" spans="1:17" ht="14.25" customHeight="1">
      <c r="A9" s="39">
        <v>6</v>
      </c>
      <c r="B9" s="42" t="s">
        <v>38</v>
      </c>
      <c r="C9" s="22">
        <v>52</v>
      </c>
      <c r="D9" s="22">
        <v>52</v>
      </c>
      <c r="E9" s="22">
        <v>52</v>
      </c>
      <c r="F9" s="22">
        <v>53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 aca="true" t="shared" si="2" ref="O9:O14">SUM(C9:N9)</f>
        <v>209</v>
      </c>
      <c r="P9" s="4"/>
      <c r="Q9" s="18">
        <f>SUM(C9:O9)</f>
        <v>418</v>
      </c>
    </row>
    <row r="10" spans="1:17" ht="14.25" customHeight="1">
      <c r="A10" s="39">
        <v>7</v>
      </c>
      <c r="B10" s="42" t="s">
        <v>39</v>
      </c>
      <c r="C10" s="22">
        <v>11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>
        <f t="shared" si="2"/>
        <v>11</v>
      </c>
      <c r="Q10" s="18">
        <f t="shared" si="1"/>
        <v>11</v>
      </c>
    </row>
    <row r="11" spans="1:17" ht="14.25" customHeight="1">
      <c r="A11" s="39">
        <v>8</v>
      </c>
      <c r="B11" s="42" t="s">
        <v>40</v>
      </c>
      <c r="C11" s="22">
        <v>107</v>
      </c>
      <c r="D11" s="22">
        <v>1397</v>
      </c>
      <c r="E11" s="22">
        <f>7308+1105</f>
        <v>8413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>
        <f t="shared" si="2"/>
        <v>9917</v>
      </c>
      <c r="Q11" s="18">
        <f t="shared" si="1"/>
        <v>9917</v>
      </c>
    </row>
    <row r="12" spans="1:17" ht="14.25" customHeight="1">
      <c r="A12" s="39">
        <v>9</v>
      </c>
      <c r="B12" s="24" t="s">
        <v>52</v>
      </c>
      <c r="C12" s="22">
        <v>407</v>
      </c>
      <c r="D12" s="22">
        <v>407</v>
      </c>
      <c r="E12" s="22">
        <v>406</v>
      </c>
      <c r="F12" s="22">
        <v>407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f t="shared" si="2"/>
        <v>1627</v>
      </c>
      <c r="Q12" s="18">
        <f t="shared" si="1"/>
        <v>1627</v>
      </c>
    </row>
    <row r="13" spans="1:17" ht="14.25" customHeight="1">
      <c r="A13" s="39">
        <v>10</v>
      </c>
      <c r="B13" s="21" t="s">
        <v>16</v>
      </c>
      <c r="C13" s="22">
        <f>90182+1487+18048</f>
        <v>109717</v>
      </c>
      <c r="D13" s="22">
        <f>157+18047</f>
        <v>18204</v>
      </c>
      <c r="E13" s="22">
        <f>17999+18048</f>
        <v>36047</v>
      </c>
      <c r="F13" s="22">
        <v>18048</v>
      </c>
      <c r="G13" s="22">
        <v>18047</v>
      </c>
      <c r="H13" s="22">
        <v>18048</v>
      </c>
      <c r="I13" s="22">
        <v>18048</v>
      </c>
      <c r="J13" s="22">
        <v>18047</v>
      </c>
      <c r="K13" s="22">
        <v>18048</v>
      </c>
      <c r="L13" s="22">
        <v>18048</v>
      </c>
      <c r="M13" s="22">
        <v>18047</v>
      </c>
      <c r="N13" s="22">
        <v>18048</v>
      </c>
      <c r="O13" s="23">
        <f t="shared" si="2"/>
        <v>326397</v>
      </c>
      <c r="Q13" s="18">
        <f t="shared" si="1"/>
        <v>326397</v>
      </c>
    </row>
    <row r="14" spans="1:17" ht="14.25" customHeight="1" thickBot="1">
      <c r="A14" s="39">
        <v>11</v>
      </c>
      <c r="B14" s="43" t="s">
        <v>50</v>
      </c>
      <c r="C14" s="44">
        <v>18048</v>
      </c>
      <c r="D14" s="44">
        <v>18047</v>
      </c>
      <c r="E14" s="44">
        <v>18048</v>
      </c>
      <c r="F14" s="44">
        <v>18048</v>
      </c>
      <c r="G14" s="44">
        <v>18047</v>
      </c>
      <c r="H14" s="44">
        <v>18048</v>
      </c>
      <c r="I14" s="44">
        <v>18048</v>
      </c>
      <c r="J14" s="44">
        <v>18047</v>
      </c>
      <c r="K14" s="44">
        <v>18048</v>
      </c>
      <c r="L14" s="44">
        <v>18048</v>
      </c>
      <c r="M14" s="44">
        <v>18047</v>
      </c>
      <c r="N14" s="44">
        <v>18048</v>
      </c>
      <c r="O14" s="45">
        <f t="shared" si="2"/>
        <v>216572</v>
      </c>
      <c r="Q14" s="18">
        <f t="shared" si="1"/>
        <v>216572</v>
      </c>
    </row>
    <row r="15" spans="1:17" ht="15.75" customHeight="1" thickBot="1">
      <c r="A15" s="39">
        <v>12</v>
      </c>
      <c r="B15" s="1" t="s">
        <v>51</v>
      </c>
      <c r="C15" s="10">
        <f>SUM(C6:C13)</f>
        <v>110294</v>
      </c>
      <c r="D15" s="10">
        <f aca="true" t="shared" si="3" ref="D15:N15">SUM(D6:D13)</f>
        <v>20060</v>
      </c>
      <c r="E15" s="10">
        <f t="shared" si="3"/>
        <v>44918</v>
      </c>
      <c r="F15" s="10">
        <f t="shared" si="3"/>
        <v>18508</v>
      </c>
      <c r="G15" s="10">
        <f t="shared" si="3"/>
        <v>18047</v>
      </c>
      <c r="H15" s="10">
        <f t="shared" si="3"/>
        <v>18048</v>
      </c>
      <c r="I15" s="10">
        <f t="shared" si="3"/>
        <v>18048</v>
      </c>
      <c r="J15" s="10">
        <f t="shared" si="3"/>
        <v>18047</v>
      </c>
      <c r="K15" s="10">
        <f t="shared" si="3"/>
        <v>18048</v>
      </c>
      <c r="L15" s="10">
        <f t="shared" si="3"/>
        <v>18048</v>
      </c>
      <c r="M15" s="10">
        <f t="shared" si="3"/>
        <v>18047</v>
      </c>
      <c r="N15" s="10">
        <f t="shared" si="3"/>
        <v>18048</v>
      </c>
      <c r="O15" s="14">
        <f>SUM(O6:O13)</f>
        <v>338161</v>
      </c>
      <c r="Q15" s="18"/>
    </row>
    <row r="16" spans="1:17" ht="18.75">
      <c r="A16" s="39">
        <v>15</v>
      </c>
      <c r="B16" s="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Q16" s="18">
        <f t="shared" si="1"/>
        <v>0</v>
      </c>
    </row>
    <row r="17" spans="1:17" ht="14.25" customHeight="1">
      <c r="A17" s="39">
        <v>16</v>
      </c>
      <c r="B17" s="21" t="s">
        <v>42</v>
      </c>
      <c r="C17" s="22">
        <f>10546+1171+124+84</f>
        <v>11925</v>
      </c>
      <c r="D17" s="22">
        <f>10547+1100</f>
        <v>11647</v>
      </c>
      <c r="E17" s="22">
        <f>10546+14172</f>
        <v>24718</v>
      </c>
      <c r="F17" s="22">
        <f>10547+4205+3756</f>
        <v>18508</v>
      </c>
      <c r="G17" s="22">
        <v>10546</v>
      </c>
      <c r="H17" s="22">
        <v>10547</v>
      </c>
      <c r="I17" s="22">
        <v>10545</v>
      </c>
      <c r="J17" s="22">
        <v>10547</v>
      </c>
      <c r="K17" s="22">
        <v>10546</v>
      </c>
      <c r="L17" s="22">
        <v>10547</v>
      </c>
      <c r="M17" s="22">
        <v>10547</v>
      </c>
      <c r="N17" s="22">
        <v>10547</v>
      </c>
      <c r="O17" s="23">
        <f>SUM(C17:N17)</f>
        <v>151170</v>
      </c>
      <c r="Q17" s="18">
        <f t="shared" si="1"/>
        <v>151170</v>
      </c>
    </row>
    <row r="18" spans="1:17" ht="30" customHeight="1">
      <c r="A18" s="39">
        <v>17</v>
      </c>
      <c r="B18" s="42" t="s">
        <v>43</v>
      </c>
      <c r="C18" s="22">
        <f>2646+316+20</f>
        <v>2982</v>
      </c>
      <c r="D18" s="22">
        <f>2646+33</f>
        <v>2679</v>
      </c>
      <c r="E18" s="22">
        <f>2646+297+3827</f>
        <v>6770</v>
      </c>
      <c r="F18" s="22">
        <f>2646+1165+994</f>
        <v>4805</v>
      </c>
      <c r="G18" s="22">
        <v>2646</v>
      </c>
      <c r="H18" s="22">
        <v>2646</v>
      </c>
      <c r="I18" s="22">
        <v>2646</v>
      </c>
      <c r="J18" s="22">
        <v>2646</v>
      </c>
      <c r="K18" s="22">
        <v>2646</v>
      </c>
      <c r="L18" s="22">
        <v>2646</v>
      </c>
      <c r="M18" s="22">
        <v>2646</v>
      </c>
      <c r="N18" s="22">
        <v>2647</v>
      </c>
      <c r="O18" s="23">
        <f>SUM(C18:N18)</f>
        <v>38405</v>
      </c>
      <c r="Q18" s="18">
        <f t="shared" si="1"/>
        <v>38405</v>
      </c>
    </row>
    <row r="19" spans="1:17" ht="14.25" customHeight="1">
      <c r="A19" s="39">
        <v>18</v>
      </c>
      <c r="B19" s="42" t="s">
        <v>44</v>
      </c>
      <c r="C19" s="22">
        <f>7650+51+3+62</f>
        <v>7766</v>
      </c>
      <c r="D19" s="22">
        <f>7650+51+62</f>
        <v>7763</v>
      </c>
      <c r="E19" s="22">
        <f>7651+51+62+1105</f>
        <v>8869</v>
      </c>
      <c r="F19" s="22">
        <f>7650+53+64+1938</f>
        <v>9705</v>
      </c>
      <c r="G19" s="22">
        <v>7651</v>
      </c>
      <c r="H19" s="22">
        <v>7650</v>
      </c>
      <c r="I19" s="22">
        <v>7651</v>
      </c>
      <c r="J19" s="22">
        <v>7650</v>
      </c>
      <c r="K19" s="22">
        <v>7651</v>
      </c>
      <c r="L19" s="22">
        <v>7650</v>
      </c>
      <c r="M19" s="22">
        <v>7651</v>
      </c>
      <c r="N19" s="22">
        <v>7650</v>
      </c>
      <c r="O19" s="23">
        <f>SUM(C19:N19)</f>
        <v>95307</v>
      </c>
      <c r="Q19" s="18">
        <f t="shared" si="1"/>
        <v>95307</v>
      </c>
    </row>
    <row r="20" spans="1:17" ht="14.25" customHeight="1">
      <c r="A20" s="39">
        <v>19</v>
      </c>
      <c r="B20" s="41" t="s">
        <v>45</v>
      </c>
      <c r="C20" s="22">
        <f aca="true" t="shared" si="4" ref="C20:N25">$O20/12</f>
        <v>0</v>
      </c>
      <c r="D20" s="22">
        <f t="shared" si="4"/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2">
        <f t="shared" si="4"/>
        <v>0</v>
      </c>
      <c r="N20" s="22">
        <f t="shared" si="4"/>
        <v>0</v>
      </c>
      <c r="O20" s="23">
        <v>0</v>
      </c>
      <c r="Q20" s="18">
        <f t="shared" si="1"/>
        <v>0</v>
      </c>
    </row>
    <row r="21" spans="1:17" ht="14.25" customHeight="1">
      <c r="A21" s="39">
        <v>20</v>
      </c>
      <c r="B21" s="41" t="s">
        <v>46</v>
      </c>
      <c r="C21" s="22">
        <v>1000</v>
      </c>
      <c r="D21" s="22">
        <v>1000</v>
      </c>
      <c r="E21" s="22">
        <f>14000+3+1377-800-4750</f>
        <v>9830</v>
      </c>
      <c r="F21" s="22">
        <v>1000</v>
      </c>
      <c r="G21" s="22">
        <v>1000</v>
      </c>
      <c r="H21" s="22">
        <v>1000</v>
      </c>
      <c r="I21" s="22">
        <v>1000</v>
      </c>
      <c r="J21" s="22">
        <v>1000</v>
      </c>
      <c r="K21" s="22">
        <v>1000</v>
      </c>
      <c r="L21" s="22">
        <v>1000</v>
      </c>
      <c r="M21" s="22">
        <v>1000</v>
      </c>
      <c r="N21" s="22">
        <v>1000</v>
      </c>
      <c r="O21" s="23">
        <f>SUM(C21:N21)</f>
        <v>20830</v>
      </c>
      <c r="Q21" s="18">
        <f>SUM(C21:O21)</f>
        <v>41660</v>
      </c>
    </row>
    <row r="22" spans="1:17" ht="14.25" customHeight="1">
      <c r="A22" s="39">
        <v>21</v>
      </c>
      <c r="B22" s="41" t="s">
        <v>47</v>
      </c>
      <c r="C22" s="22">
        <f>11+50</f>
        <v>61</v>
      </c>
      <c r="D22" s="22">
        <v>50</v>
      </c>
      <c r="E22" s="22">
        <f>6350+50+600</f>
        <v>7000</v>
      </c>
      <c r="F22" s="22">
        <v>50</v>
      </c>
      <c r="G22" s="22">
        <v>15000</v>
      </c>
      <c r="H22" s="22"/>
      <c r="I22" s="22"/>
      <c r="J22" s="22"/>
      <c r="K22" s="22"/>
      <c r="L22" s="22"/>
      <c r="M22" s="22"/>
      <c r="N22" s="22"/>
      <c r="O22" s="23">
        <f>SUM(C22:N22)</f>
        <v>22161</v>
      </c>
      <c r="Q22" s="18">
        <f>SUM(C22:O22)</f>
        <v>44322</v>
      </c>
    </row>
    <row r="23" spans="1:17" ht="14.25" customHeight="1">
      <c r="A23" s="39">
        <v>22</v>
      </c>
      <c r="B23" s="41" t="s">
        <v>48</v>
      </c>
      <c r="C23" s="22"/>
      <c r="D23" s="22"/>
      <c r="E23" s="22">
        <v>2033</v>
      </c>
      <c r="F23" s="22"/>
      <c r="G23" s="22">
        <v>1270</v>
      </c>
      <c r="H23" s="22">
        <v>6985</v>
      </c>
      <c r="I23" s="22"/>
      <c r="J23" s="22"/>
      <c r="K23" s="22"/>
      <c r="L23" s="22"/>
      <c r="M23" s="22"/>
      <c r="N23" s="22"/>
      <c r="O23" s="23">
        <f>SUM(C23:N23)</f>
        <v>10288</v>
      </c>
      <c r="Q23" s="18">
        <f>SUM(C23:O23)</f>
        <v>20576</v>
      </c>
    </row>
    <row r="24" spans="1:17" ht="14.25" customHeight="1">
      <c r="A24" s="39">
        <v>23</v>
      </c>
      <c r="B24" s="41" t="s">
        <v>49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3"/>
      <c r="Q24" s="18">
        <f t="shared" si="1"/>
        <v>0</v>
      </c>
    </row>
    <row r="25" spans="1:17" ht="14.25" customHeight="1" thickBot="1">
      <c r="A25" s="39">
        <v>24</v>
      </c>
      <c r="B25" s="42" t="s">
        <v>18</v>
      </c>
      <c r="C25" s="22">
        <f t="shared" si="4"/>
        <v>0</v>
      </c>
      <c r="D25" s="22">
        <f t="shared" si="4"/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  <c r="O25" s="23">
        <v>0</v>
      </c>
      <c r="Q25" s="18">
        <f t="shared" si="1"/>
        <v>0</v>
      </c>
    </row>
    <row r="26" spans="1:17" ht="15.75" customHeight="1" thickBot="1">
      <c r="A26" s="40">
        <v>25</v>
      </c>
      <c r="B26" s="1" t="s">
        <v>19</v>
      </c>
      <c r="C26" s="11">
        <f aca="true" t="shared" si="5" ref="C26:O26">SUM(C17:C25)</f>
        <v>23734</v>
      </c>
      <c r="D26" s="11">
        <f t="shared" si="5"/>
        <v>23139</v>
      </c>
      <c r="E26" s="11">
        <f t="shared" si="5"/>
        <v>59220</v>
      </c>
      <c r="F26" s="11">
        <f t="shared" si="5"/>
        <v>34068</v>
      </c>
      <c r="G26" s="11">
        <f t="shared" si="5"/>
        <v>38113</v>
      </c>
      <c r="H26" s="11">
        <f t="shared" si="5"/>
        <v>28828</v>
      </c>
      <c r="I26" s="11">
        <f t="shared" si="5"/>
        <v>21842</v>
      </c>
      <c r="J26" s="11">
        <f t="shared" si="5"/>
        <v>21843</v>
      </c>
      <c r="K26" s="11">
        <f t="shared" si="5"/>
        <v>21843</v>
      </c>
      <c r="L26" s="11">
        <f t="shared" si="5"/>
        <v>21843</v>
      </c>
      <c r="M26" s="11">
        <f t="shared" si="5"/>
        <v>21844</v>
      </c>
      <c r="N26" s="11">
        <f t="shared" si="5"/>
        <v>21844</v>
      </c>
      <c r="O26" s="14">
        <f t="shared" si="5"/>
        <v>338161</v>
      </c>
      <c r="Q26" s="18">
        <f t="shared" si="1"/>
        <v>338161</v>
      </c>
    </row>
    <row r="28" spans="3:15" ht="12.75">
      <c r="C28" s="18"/>
      <c r="D28" s="18"/>
      <c r="E28" s="18"/>
      <c r="F28" s="18"/>
      <c r="G28" s="18"/>
      <c r="H28" s="18"/>
      <c r="I28" s="18"/>
      <c r="J28" s="18"/>
      <c r="K28" s="18"/>
      <c r="L28" s="31"/>
      <c r="M28" s="18"/>
      <c r="N28" s="18"/>
      <c r="O28" s="18"/>
    </row>
    <row r="30" spans="2:15" ht="12.75"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&amp;R13. melléklet a .../2014. (......) önkormányzati rendelethez</oddHeader>
    <oddFooter>&amp;C1.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Layout" zoomScaleSheetLayoutView="100" workbookViewId="0" topLeftCell="A1">
      <selection activeCell="N17" sqref="N17:N19"/>
    </sheetView>
  </sheetViews>
  <sheetFormatPr defaultColWidth="9.00390625" defaultRowHeight="12.75"/>
  <cols>
    <col min="1" max="1" width="5.375" style="32" customWidth="1"/>
    <col min="2" max="2" width="32.75390625" style="0" customWidth="1"/>
    <col min="3" max="10" width="10.75390625" style="0" customWidth="1"/>
    <col min="11" max="12" width="10.75390625" style="15" customWidth="1"/>
    <col min="13" max="15" width="10.75390625" style="0" customWidth="1"/>
    <col min="16" max="16" width="12.625" style="2" customWidth="1"/>
    <col min="17" max="17" width="11.75390625" style="0" customWidth="1"/>
    <col min="18" max="18" width="12.00390625" style="0" customWidth="1"/>
    <col min="19" max="19" width="9.25390625" style="0" customWidth="1"/>
  </cols>
  <sheetData>
    <row r="1" spans="2:15" ht="18.75">
      <c r="B1" s="16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30"/>
      <c r="M1" s="17"/>
      <c r="N1" s="17"/>
      <c r="O1" s="17"/>
    </row>
    <row r="2" spans="2:15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30"/>
      <c r="M2" s="17"/>
      <c r="N2" s="17"/>
      <c r="O2" s="33" t="s">
        <v>0</v>
      </c>
    </row>
    <row r="3" spans="1:15" ht="16.5" thickBot="1">
      <c r="A3" s="38"/>
      <c r="B3" s="34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6" t="s">
        <v>29</v>
      </c>
      <c r="L3" s="36" t="s">
        <v>30</v>
      </c>
      <c r="M3" s="36" t="s">
        <v>31</v>
      </c>
      <c r="N3" s="36" t="s">
        <v>32</v>
      </c>
      <c r="O3" s="37" t="s">
        <v>33</v>
      </c>
    </row>
    <row r="4" spans="1:15" ht="19.5" customHeight="1" thickBot="1">
      <c r="A4" s="39">
        <v>1</v>
      </c>
      <c r="B4" s="25" t="s">
        <v>1</v>
      </c>
      <c r="C4" s="26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  <c r="L4" s="28" t="s">
        <v>11</v>
      </c>
      <c r="M4" s="28" t="s">
        <v>12</v>
      </c>
      <c r="N4" s="28" t="s">
        <v>13</v>
      </c>
      <c r="O4" s="29" t="s">
        <v>14</v>
      </c>
    </row>
    <row r="5" spans="1:15" ht="18.75">
      <c r="A5" s="39">
        <v>2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2"/>
      <c r="N5" s="12"/>
      <c r="O5" s="13"/>
    </row>
    <row r="6" spans="1:17" ht="27" customHeight="1">
      <c r="A6" s="39">
        <v>3</v>
      </c>
      <c r="B6" s="41" t="s">
        <v>35</v>
      </c>
      <c r="C6" s="22">
        <v>107</v>
      </c>
      <c r="D6" s="22">
        <v>1397</v>
      </c>
      <c r="E6" s="22">
        <v>8413</v>
      </c>
      <c r="F6" s="22">
        <v>0</v>
      </c>
      <c r="G6" s="22">
        <v>1774</v>
      </c>
      <c r="H6" s="22">
        <v>0</v>
      </c>
      <c r="I6" s="22">
        <v>5932</v>
      </c>
      <c r="J6" s="22">
        <v>0</v>
      </c>
      <c r="K6" s="22">
        <v>5273</v>
      </c>
      <c r="L6" s="22">
        <v>3246</v>
      </c>
      <c r="M6" s="22">
        <v>0</v>
      </c>
      <c r="N6" s="22">
        <v>0</v>
      </c>
      <c r="O6" s="23">
        <f>SUM(C6:N6)</f>
        <v>26142</v>
      </c>
      <c r="P6" s="3"/>
      <c r="Q6" s="18">
        <f>SUM(C6:N6)</f>
        <v>26142</v>
      </c>
    </row>
    <row r="7" spans="1:17" ht="30.75" customHeight="1">
      <c r="A7" s="39">
        <v>4</v>
      </c>
      <c r="B7" s="42" t="s">
        <v>36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266</v>
      </c>
      <c r="J7" s="22">
        <v>0</v>
      </c>
      <c r="K7" s="22">
        <v>737</v>
      </c>
      <c r="L7" s="22">
        <v>0</v>
      </c>
      <c r="M7" s="22">
        <v>0</v>
      </c>
      <c r="N7" s="22">
        <v>0</v>
      </c>
      <c r="O7" s="23">
        <f>SUM(C7:N7)</f>
        <v>1003</v>
      </c>
      <c r="Q7" s="18">
        <f aca="true" t="shared" si="0" ref="Q7:Q26">SUM(C7:N7)</f>
        <v>1003</v>
      </c>
    </row>
    <row r="8" spans="1:17" ht="14.25" customHeight="1">
      <c r="A8" s="39">
        <v>5</v>
      </c>
      <c r="B8" s="42" t="s">
        <v>37</v>
      </c>
      <c r="C8" s="22">
        <f aca="true" t="shared" si="1" ref="C8:N8">$O8/12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3"/>
      <c r="P8" s="3"/>
      <c r="Q8" s="18">
        <f t="shared" si="0"/>
        <v>0</v>
      </c>
    </row>
    <row r="9" spans="1:17" ht="14.25" customHeight="1">
      <c r="A9" s="39">
        <v>6</v>
      </c>
      <c r="B9" s="42" t="s">
        <v>38</v>
      </c>
      <c r="C9" s="22">
        <v>52</v>
      </c>
      <c r="D9" s="22">
        <v>52</v>
      </c>
      <c r="E9" s="22">
        <v>52</v>
      </c>
      <c r="F9" s="22">
        <v>53</v>
      </c>
      <c r="G9" s="22">
        <v>102</v>
      </c>
      <c r="H9" s="22">
        <v>102</v>
      </c>
      <c r="I9" s="22">
        <v>104</v>
      </c>
      <c r="J9" s="22">
        <v>727</v>
      </c>
      <c r="K9" s="22">
        <v>727</v>
      </c>
      <c r="L9" s="22">
        <v>727</v>
      </c>
      <c r="M9" s="22">
        <v>0</v>
      </c>
      <c r="N9" s="22">
        <v>0</v>
      </c>
      <c r="O9" s="23">
        <f aca="true" t="shared" si="2" ref="O9:O14">SUM(C9:N9)</f>
        <v>2698</v>
      </c>
      <c r="P9" s="4"/>
      <c r="Q9" s="18">
        <f>SUM(C9:O9)</f>
        <v>5396</v>
      </c>
    </row>
    <row r="10" spans="1:17" ht="14.25" customHeight="1">
      <c r="A10" s="39">
        <v>7</v>
      </c>
      <c r="B10" s="42" t="s">
        <v>39</v>
      </c>
      <c r="C10" s="22">
        <v>11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369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>
        <f t="shared" si="2"/>
        <v>380</v>
      </c>
      <c r="Q10" s="18">
        <f t="shared" si="0"/>
        <v>380</v>
      </c>
    </row>
    <row r="11" spans="1:17" ht="14.25" customHeight="1">
      <c r="A11" s="39">
        <v>8</v>
      </c>
      <c r="B11" s="42" t="s">
        <v>40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>
        <f t="shared" si="2"/>
        <v>0</v>
      </c>
      <c r="Q11" s="18">
        <f t="shared" si="0"/>
        <v>0</v>
      </c>
    </row>
    <row r="12" spans="1:17" ht="14.25" customHeight="1">
      <c r="A12" s="39">
        <v>9</v>
      </c>
      <c r="B12" s="24" t="s">
        <v>52</v>
      </c>
      <c r="C12" s="22">
        <v>407</v>
      </c>
      <c r="D12" s="22">
        <v>407</v>
      </c>
      <c r="E12" s="22">
        <v>406</v>
      </c>
      <c r="F12" s="22">
        <v>407</v>
      </c>
      <c r="G12" s="22">
        <v>45</v>
      </c>
      <c r="H12" s="22">
        <v>45</v>
      </c>
      <c r="I12" s="22">
        <v>46</v>
      </c>
      <c r="J12" s="22">
        <v>18</v>
      </c>
      <c r="K12" s="22">
        <v>19</v>
      </c>
      <c r="L12" s="22">
        <v>19</v>
      </c>
      <c r="M12" s="22">
        <v>0</v>
      </c>
      <c r="N12" s="22">
        <v>0</v>
      </c>
      <c r="O12" s="23">
        <f t="shared" si="2"/>
        <v>1819</v>
      </c>
      <c r="Q12" s="18">
        <f t="shared" si="0"/>
        <v>1819</v>
      </c>
    </row>
    <row r="13" spans="1:17" ht="14.25" customHeight="1">
      <c r="A13" s="39">
        <v>10</v>
      </c>
      <c r="B13" s="21" t="s">
        <v>16</v>
      </c>
      <c r="C13" s="22">
        <f>90182+1487+18048</f>
        <v>109717</v>
      </c>
      <c r="D13" s="22">
        <f>157+18047</f>
        <v>18204</v>
      </c>
      <c r="E13" s="22">
        <f>17999+18048</f>
        <v>36047</v>
      </c>
      <c r="F13" s="22">
        <v>18048</v>
      </c>
      <c r="G13" s="22">
        <v>18047</v>
      </c>
      <c r="H13" s="22">
        <v>18048</v>
      </c>
      <c r="I13" s="22">
        <v>12180</v>
      </c>
      <c r="J13" s="22">
        <v>10296</v>
      </c>
      <c r="K13" s="22">
        <v>10296</v>
      </c>
      <c r="L13" s="22">
        <v>10297</v>
      </c>
      <c r="M13" s="22">
        <v>18047</v>
      </c>
      <c r="N13" s="22">
        <v>18048</v>
      </c>
      <c r="O13" s="23">
        <f t="shared" si="2"/>
        <v>297275</v>
      </c>
      <c r="Q13" s="18">
        <f t="shared" si="0"/>
        <v>297275</v>
      </c>
    </row>
    <row r="14" spans="1:17" ht="14.25" customHeight="1" thickBot="1">
      <c r="A14" s="39">
        <v>11</v>
      </c>
      <c r="B14" s="43" t="s">
        <v>50</v>
      </c>
      <c r="C14" s="44">
        <v>19535</v>
      </c>
      <c r="D14" s="44">
        <v>18204</v>
      </c>
      <c r="E14" s="44">
        <v>36047</v>
      </c>
      <c r="F14" s="44">
        <v>18048</v>
      </c>
      <c r="G14" s="44">
        <v>18047</v>
      </c>
      <c r="H14" s="44">
        <v>18048</v>
      </c>
      <c r="I14" s="44">
        <v>12180</v>
      </c>
      <c r="J14" s="44">
        <v>10296</v>
      </c>
      <c r="K14" s="44">
        <v>10296</v>
      </c>
      <c r="L14" s="44">
        <v>10297</v>
      </c>
      <c r="M14" s="44">
        <v>18047</v>
      </c>
      <c r="N14" s="44">
        <v>18048</v>
      </c>
      <c r="O14" s="45">
        <f t="shared" si="2"/>
        <v>207093</v>
      </c>
      <c r="Q14" s="18">
        <f t="shared" si="0"/>
        <v>207093</v>
      </c>
    </row>
    <row r="15" spans="1:17" ht="15.75" customHeight="1" thickBot="1">
      <c r="A15" s="39">
        <v>12</v>
      </c>
      <c r="B15" s="1" t="s">
        <v>51</v>
      </c>
      <c r="C15" s="10">
        <f>SUM(C6:C13)</f>
        <v>110294</v>
      </c>
      <c r="D15" s="10">
        <f aca="true" t="shared" si="3" ref="D15:N15">SUM(D6:D13)</f>
        <v>20060</v>
      </c>
      <c r="E15" s="10">
        <f t="shared" si="3"/>
        <v>44918</v>
      </c>
      <c r="F15" s="10">
        <f t="shared" si="3"/>
        <v>18508</v>
      </c>
      <c r="G15" s="10">
        <f t="shared" si="3"/>
        <v>19968</v>
      </c>
      <c r="H15" s="10">
        <f t="shared" si="3"/>
        <v>18195</v>
      </c>
      <c r="I15" s="10">
        <f t="shared" si="3"/>
        <v>18897</v>
      </c>
      <c r="J15" s="10">
        <f t="shared" si="3"/>
        <v>11041</v>
      </c>
      <c r="K15" s="10">
        <f t="shared" si="3"/>
        <v>17052</v>
      </c>
      <c r="L15" s="10">
        <f t="shared" si="3"/>
        <v>14289</v>
      </c>
      <c r="M15" s="10">
        <f t="shared" si="3"/>
        <v>18047</v>
      </c>
      <c r="N15" s="10">
        <f t="shared" si="3"/>
        <v>18048</v>
      </c>
      <c r="O15" s="14">
        <f>SUM(O6:O13)</f>
        <v>329317</v>
      </c>
      <c r="Q15" s="18"/>
    </row>
    <row r="16" spans="1:17" ht="18.75">
      <c r="A16" s="39">
        <v>15</v>
      </c>
      <c r="B16" s="7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Q16" s="18">
        <f t="shared" si="0"/>
        <v>0</v>
      </c>
    </row>
    <row r="17" spans="1:17" ht="14.25" customHeight="1">
      <c r="A17" s="39">
        <v>16</v>
      </c>
      <c r="B17" s="21" t="s">
        <v>42</v>
      </c>
      <c r="C17" s="22">
        <f>10546+1171+124+84</f>
        <v>11925</v>
      </c>
      <c r="D17" s="22">
        <f>10547+1100</f>
        <v>11647</v>
      </c>
      <c r="E17" s="22">
        <f>10546+14172</f>
        <v>24718</v>
      </c>
      <c r="F17" s="22">
        <v>18595</v>
      </c>
      <c r="G17" s="22">
        <v>11674</v>
      </c>
      <c r="H17" s="22">
        <v>13434</v>
      </c>
      <c r="I17" s="22">
        <v>10545</v>
      </c>
      <c r="J17" s="22">
        <v>14487</v>
      </c>
      <c r="K17" s="22">
        <v>14487</v>
      </c>
      <c r="L17" s="22">
        <v>14487</v>
      </c>
      <c r="M17" s="22">
        <v>10547</v>
      </c>
      <c r="N17" s="22">
        <v>10547</v>
      </c>
      <c r="O17" s="23">
        <f>SUM(C17:N17)</f>
        <v>167093</v>
      </c>
      <c r="Q17" s="18">
        <f t="shared" si="0"/>
        <v>167093</v>
      </c>
    </row>
    <row r="18" spans="1:17" ht="30" customHeight="1">
      <c r="A18" s="39">
        <v>17</v>
      </c>
      <c r="B18" s="42" t="s">
        <v>43</v>
      </c>
      <c r="C18" s="22">
        <f>2646+316+20</f>
        <v>2982</v>
      </c>
      <c r="D18" s="22">
        <f>2646+33</f>
        <v>2679</v>
      </c>
      <c r="E18" s="22">
        <f>2646+297+3827</f>
        <v>6770</v>
      </c>
      <c r="F18" s="22">
        <f>2646+1165+994</f>
        <v>4805</v>
      </c>
      <c r="G18" s="22">
        <v>2966</v>
      </c>
      <c r="H18" s="22">
        <v>2670</v>
      </c>
      <c r="I18" s="22">
        <v>3426</v>
      </c>
      <c r="J18" s="22">
        <v>3710</v>
      </c>
      <c r="K18" s="22">
        <v>3710</v>
      </c>
      <c r="L18" s="22">
        <v>3711</v>
      </c>
      <c r="M18" s="22">
        <v>2646</v>
      </c>
      <c r="N18" s="22">
        <v>2647</v>
      </c>
      <c r="O18" s="23">
        <f>SUM(C18:N18)</f>
        <v>42722</v>
      </c>
      <c r="Q18" s="18">
        <f t="shared" si="0"/>
        <v>42722</v>
      </c>
    </row>
    <row r="19" spans="1:17" ht="14.25" customHeight="1">
      <c r="A19" s="39">
        <v>18</v>
      </c>
      <c r="B19" s="42" t="s">
        <v>44</v>
      </c>
      <c r="C19" s="22">
        <f>7650+51+3+62</f>
        <v>7766</v>
      </c>
      <c r="D19" s="22">
        <f>7650+51+62</f>
        <v>7763</v>
      </c>
      <c r="E19" s="22">
        <f>7651+51+62+1105</f>
        <v>8869</v>
      </c>
      <c r="F19" s="22">
        <f>7650+53+64+1938</f>
        <v>9705</v>
      </c>
      <c r="G19" s="22">
        <v>8691</v>
      </c>
      <c r="H19" s="22">
        <v>8690</v>
      </c>
      <c r="I19" s="22">
        <v>8691</v>
      </c>
      <c r="J19" s="22">
        <v>10519</v>
      </c>
      <c r="K19" s="22">
        <v>10520</v>
      </c>
      <c r="L19" s="22">
        <v>10519</v>
      </c>
      <c r="M19" s="22">
        <v>7651</v>
      </c>
      <c r="N19" s="22">
        <v>7650</v>
      </c>
      <c r="O19" s="23">
        <f>SUM(C19:N19)</f>
        <v>107034</v>
      </c>
      <c r="Q19" s="18">
        <f t="shared" si="0"/>
        <v>107034</v>
      </c>
    </row>
    <row r="20" spans="1:17" ht="14.25" customHeight="1">
      <c r="A20" s="39">
        <v>19</v>
      </c>
      <c r="B20" s="41" t="s">
        <v>45</v>
      </c>
      <c r="C20" s="22">
        <f aca="true" t="shared" si="4" ref="C20:N20">$O20/12</f>
        <v>0</v>
      </c>
      <c r="D20" s="22">
        <f t="shared" si="4"/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2">
        <f t="shared" si="4"/>
        <v>0</v>
      </c>
      <c r="N20" s="22">
        <f t="shared" si="4"/>
        <v>0</v>
      </c>
      <c r="O20" s="23">
        <v>0</v>
      </c>
      <c r="Q20" s="18">
        <f t="shared" si="0"/>
        <v>0</v>
      </c>
    </row>
    <row r="21" spans="1:17" ht="14.25" customHeight="1">
      <c r="A21" s="39">
        <v>20</v>
      </c>
      <c r="B21" s="41" t="s">
        <v>46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SUM(C21:N21)</f>
        <v>0</v>
      </c>
      <c r="Q21" s="18">
        <f>SUM(C21:O21)</f>
        <v>0</v>
      </c>
    </row>
    <row r="22" spans="1:17" ht="14.25" customHeight="1">
      <c r="A22" s="39">
        <v>21</v>
      </c>
      <c r="B22" s="41" t="s">
        <v>47</v>
      </c>
      <c r="C22" s="22">
        <f>11+50</f>
        <v>61</v>
      </c>
      <c r="D22" s="22">
        <v>50</v>
      </c>
      <c r="E22" s="22">
        <f>6350+50+600</f>
        <v>7000</v>
      </c>
      <c r="F22" s="22">
        <v>50</v>
      </c>
      <c r="G22" s="22">
        <v>3248</v>
      </c>
      <c r="H22" s="22">
        <v>266</v>
      </c>
      <c r="I22" s="22">
        <v>505</v>
      </c>
      <c r="J22" s="22"/>
      <c r="K22" s="22"/>
      <c r="L22" s="22">
        <v>0</v>
      </c>
      <c r="M22" s="22"/>
      <c r="N22" s="22"/>
      <c r="O22" s="23">
        <f>SUM(C22:N22)</f>
        <v>11180</v>
      </c>
      <c r="Q22" s="18">
        <f>SUM(C22:O22)</f>
        <v>22360</v>
      </c>
    </row>
    <row r="23" spans="1:17" ht="14.25" customHeight="1">
      <c r="A23" s="39">
        <v>22</v>
      </c>
      <c r="B23" s="41" t="s">
        <v>48</v>
      </c>
      <c r="C23" s="22"/>
      <c r="D23" s="22"/>
      <c r="E23" s="22">
        <v>18</v>
      </c>
      <c r="F23" s="22"/>
      <c r="G23" s="22">
        <v>1270</v>
      </c>
      <c r="H23" s="22">
        <v>0</v>
      </c>
      <c r="I23" s="22"/>
      <c r="J23" s="22"/>
      <c r="K23" s="22"/>
      <c r="L23" s="22"/>
      <c r="M23" s="22"/>
      <c r="N23" s="22"/>
      <c r="O23" s="23">
        <f>SUM(C23:N23)</f>
        <v>1288</v>
      </c>
      <c r="Q23" s="18">
        <f>SUM(C23:O23)</f>
        <v>2576</v>
      </c>
    </row>
    <row r="24" spans="1:17" ht="14.25" customHeight="1">
      <c r="A24" s="39">
        <v>23</v>
      </c>
      <c r="B24" s="41" t="s">
        <v>49</v>
      </c>
      <c r="C24" s="22">
        <f aca="true" t="shared" si="5" ref="C24:N24">$O24/12</f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  <c r="L24" s="22">
        <f t="shared" si="5"/>
        <v>0</v>
      </c>
      <c r="M24" s="22">
        <f t="shared" si="5"/>
        <v>0</v>
      </c>
      <c r="N24" s="22">
        <f t="shared" si="5"/>
        <v>0</v>
      </c>
      <c r="O24" s="23"/>
      <c r="Q24" s="18">
        <f t="shared" si="0"/>
        <v>0</v>
      </c>
    </row>
    <row r="25" spans="1:17" ht="14.25" customHeight="1" thickBot="1">
      <c r="A25" s="39">
        <v>24</v>
      </c>
      <c r="B25" s="42" t="s">
        <v>18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v>0</v>
      </c>
      <c r="Q25" s="18">
        <f t="shared" si="0"/>
        <v>0</v>
      </c>
    </row>
    <row r="26" spans="1:17" ht="15.75" customHeight="1" thickBot="1">
      <c r="A26" s="40">
        <v>25</v>
      </c>
      <c r="B26" s="1" t="s">
        <v>19</v>
      </c>
      <c r="C26" s="11">
        <f aca="true" t="shared" si="6" ref="C26:O26">SUM(C17:C25)</f>
        <v>22734</v>
      </c>
      <c r="D26" s="11">
        <f t="shared" si="6"/>
        <v>22139</v>
      </c>
      <c r="E26" s="11">
        <f t="shared" si="6"/>
        <v>47375</v>
      </c>
      <c r="F26" s="11">
        <f t="shared" si="6"/>
        <v>33155</v>
      </c>
      <c r="G26" s="11">
        <f t="shared" si="6"/>
        <v>27849</v>
      </c>
      <c r="H26" s="11">
        <f t="shared" si="6"/>
        <v>25060</v>
      </c>
      <c r="I26" s="11">
        <f t="shared" si="6"/>
        <v>23167</v>
      </c>
      <c r="J26" s="11">
        <f t="shared" si="6"/>
        <v>28716</v>
      </c>
      <c r="K26" s="11">
        <f t="shared" si="6"/>
        <v>28717</v>
      </c>
      <c r="L26" s="11">
        <f t="shared" si="6"/>
        <v>28717</v>
      </c>
      <c r="M26" s="11">
        <f t="shared" si="6"/>
        <v>20844</v>
      </c>
      <c r="N26" s="11">
        <f t="shared" si="6"/>
        <v>20844</v>
      </c>
      <c r="O26" s="14">
        <f t="shared" si="6"/>
        <v>329317</v>
      </c>
      <c r="Q26" s="18">
        <f t="shared" si="0"/>
        <v>329317</v>
      </c>
    </row>
    <row r="28" spans="3:15" ht="12.75">
      <c r="C28" s="18"/>
      <c r="D28" s="18"/>
      <c r="E28" s="18"/>
      <c r="F28" s="18"/>
      <c r="G28" s="18"/>
      <c r="H28" s="18"/>
      <c r="I28" s="18"/>
      <c r="J28" s="18"/>
      <c r="K28" s="18"/>
      <c r="L28" s="31"/>
      <c r="M28" s="18"/>
      <c r="N28" s="18"/>
      <c r="O28" s="18"/>
    </row>
    <row r="30" spans="2:15" ht="12.75"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0"/>
    </row>
  </sheetData>
  <sheetProtection/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alignWithMargins="0">
    <oddHeader>&amp;R14. melléklet a .../2014. (......) önkormányzati rendelethez</oddHeader>
    <oddFooter>&amp;C1.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tabSelected="1" view="pageLayout" zoomScaleSheetLayoutView="100" workbookViewId="0" topLeftCell="W1">
      <selection activeCell="AO12" sqref="AN12:AO12"/>
    </sheetView>
  </sheetViews>
  <sheetFormatPr defaultColWidth="9.00390625" defaultRowHeight="12.75"/>
  <cols>
    <col min="1" max="1" width="5.375" style="32" customWidth="1"/>
    <col min="2" max="2" width="53.625" style="0" customWidth="1"/>
    <col min="3" max="6" width="10.75390625" style="0" customWidth="1"/>
    <col min="7" max="7" width="9.875" style="0" customWidth="1"/>
    <col min="8" max="10" width="10.75390625" style="0" customWidth="1"/>
    <col min="11" max="11" width="9.25390625" style="15" customWidth="1"/>
    <col min="12" max="12" width="10.75390625" style="15" customWidth="1"/>
    <col min="13" max="13" width="9.375" style="0" customWidth="1"/>
    <col min="14" max="14" width="9.875" style="0" customWidth="1"/>
    <col min="15" max="15" width="48.375" style="0" customWidth="1"/>
    <col min="16" max="16" width="12.375" style="2" customWidth="1"/>
    <col min="17" max="17" width="11.75390625" style="0" customWidth="1"/>
    <col min="18" max="18" width="10.875" style="0" customWidth="1"/>
    <col min="19" max="19" width="11.25390625" style="0" customWidth="1"/>
    <col min="20" max="20" width="10.75390625" style="0" customWidth="1"/>
    <col min="22" max="22" width="10.25390625" style="0" customWidth="1"/>
    <col min="23" max="23" width="10.625" style="0" customWidth="1"/>
    <col min="24" max="25" width="10.375" style="0" customWidth="1"/>
    <col min="26" max="26" width="10.25390625" style="0" customWidth="1"/>
    <col min="28" max="28" width="33.875" style="0" customWidth="1"/>
    <col min="29" max="30" width="10.375" style="0" customWidth="1"/>
    <col min="32" max="32" width="10.625" style="0" customWidth="1"/>
    <col min="33" max="33" width="10.125" style="0" customWidth="1"/>
    <col min="35" max="35" width="10.625" style="0" customWidth="1"/>
    <col min="36" max="36" width="10.75390625" style="0" customWidth="1"/>
    <col min="38" max="38" width="10.75390625" style="0" customWidth="1"/>
    <col min="39" max="39" width="11.00390625" style="0" customWidth="1"/>
    <col min="41" max="42" width="10.00390625" style="0" customWidth="1"/>
    <col min="43" max="43" width="8.375" style="0" customWidth="1"/>
  </cols>
  <sheetData>
    <row r="1" spans="1:43" ht="36.75" customHeight="1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 t="s">
        <v>121</v>
      </c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 t="s">
        <v>121</v>
      </c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</row>
    <row r="2" spans="2:43" ht="19.5" thickBo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30"/>
      <c r="AH2" s="30"/>
      <c r="AI2" s="30"/>
      <c r="AJ2" s="17"/>
      <c r="AK2" s="17"/>
      <c r="AL2" s="17"/>
      <c r="AM2" s="17"/>
      <c r="AN2" s="17"/>
      <c r="AO2" s="17"/>
      <c r="AP2" s="17"/>
      <c r="AQ2" s="33" t="s">
        <v>0</v>
      </c>
    </row>
    <row r="3" spans="1:43" ht="16.5" thickBot="1">
      <c r="A3" s="38"/>
      <c r="B3" s="34" t="s">
        <v>20</v>
      </c>
      <c r="C3" s="35" t="s">
        <v>21</v>
      </c>
      <c r="D3" s="35" t="s">
        <v>22</v>
      </c>
      <c r="E3" s="35" t="s">
        <v>23</v>
      </c>
      <c r="F3" s="35" t="s">
        <v>24</v>
      </c>
      <c r="G3" s="35" t="s">
        <v>25</v>
      </c>
      <c r="H3" s="35" t="s">
        <v>26</v>
      </c>
      <c r="I3" s="35" t="s">
        <v>27</v>
      </c>
      <c r="J3" s="35" t="s">
        <v>28</v>
      </c>
      <c r="K3" s="35" t="s">
        <v>29</v>
      </c>
      <c r="L3" s="35" t="s">
        <v>30</v>
      </c>
      <c r="M3" s="35" t="s">
        <v>31</v>
      </c>
      <c r="N3" s="35" t="s">
        <v>32</v>
      </c>
      <c r="O3" s="35" t="s">
        <v>33</v>
      </c>
      <c r="P3" s="46" t="s">
        <v>53</v>
      </c>
      <c r="Q3" s="35" t="s">
        <v>54</v>
      </c>
      <c r="R3" s="35" t="s">
        <v>55</v>
      </c>
      <c r="S3" s="35" t="s">
        <v>56</v>
      </c>
      <c r="T3" s="35" t="s">
        <v>57</v>
      </c>
      <c r="U3" s="35" t="s">
        <v>58</v>
      </c>
      <c r="V3" s="35" t="s">
        <v>59</v>
      </c>
      <c r="W3" s="35" t="s">
        <v>60</v>
      </c>
      <c r="X3" s="35" t="s">
        <v>61</v>
      </c>
      <c r="Y3" s="35" t="s">
        <v>62</v>
      </c>
      <c r="Z3" s="35" t="s">
        <v>63</v>
      </c>
      <c r="AA3" s="35" t="s">
        <v>64</v>
      </c>
      <c r="AB3" s="35" t="s">
        <v>65</v>
      </c>
      <c r="AC3" s="35" t="s">
        <v>66</v>
      </c>
      <c r="AD3" s="36" t="s">
        <v>67</v>
      </c>
      <c r="AE3" s="36" t="s">
        <v>68</v>
      </c>
      <c r="AF3" s="36" t="s">
        <v>69</v>
      </c>
      <c r="AG3" s="36" t="s">
        <v>70</v>
      </c>
      <c r="AH3" s="36" t="s">
        <v>71</v>
      </c>
      <c r="AI3" s="36" t="s">
        <v>72</v>
      </c>
      <c r="AJ3" s="36" t="s">
        <v>73</v>
      </c>
      <c r="AK3" s="36" t="s">
        <v>74</v>
      </c>
      <c r="AL3" s="36" t="s">
        <v>75</v>
      </c>
      <c r="AM3" s="36" t="s">
        <v>76</v>
      </c>
      <c r="AN3" s="47" t="s">
        <v>77</v>
      </c>
      <c r="AO3" s="47" t="s">
        <v>78</v>
      </c>
      <c r="AP3" s="47" t="s">
        <v>79</v>
      </c>
      <c r="AQ3" s="37" t="s">
        <v>120</v>
      </c>
    </row>
    <row r="4" spans="1:43" ht="48.75" customHeight="1" thickBot="1">
      <c r="A4" s="48">
        <v>1</v>
      </c>
      <c r="B4" s="49" t="s">
        <v>1</v>
      </c>
      <c r="C4" s="50" t="s">
        <v>80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  <c r="I4" s="50" t="s">
        <v>86</v>
      </c>
      <c r="J4" s="50" t="s">
        <v>87</v>
      </c>
      <c r="K4" s="50" t="s">
        <v>88</v>
      </c>
      <c r="L4" s="50" t="s">
        <v>89</v>
      </c>
      <c r="M4" s="50" t="s">
        <v>90</v>
      </c>
      <c r="N4" s="50" t="s">
        <v>91</v>
      </c>
      <c r="O4" s="51" t="s">
        <v>1</v>
      </c>
      <c r="P4" s="50" t="s">
        <v>92</v>
      </c>
      <c r="Q4" s="50" t="s">
        <v>93</v>
      </c>
      <c r="R4" s="50" t="s">
        <v>94</v>
      </c>
      <c r="S4" s="50" t="s">
        <v>95</v>
      </c>
      <c r="T4" s="50" t="s">
        <v>96</v>
      </c>
      <c r="U4" s="50" t="s">
        <v>97</v>
      </c>
      <c r="V4" s="50" t="s">
        <v>98</v>
      </c>
      <c r="W4" s="50" t="s">
        <v>99</v>
      </c>
      <c r="X4" s="50" t="s">
        <v>100</v>
      </c>
      <c r="Y4" s="50" t="s">
        <v>101</v>
      </c>
      <c r="Z4" s="50" t="s">
        <v>102</v>
      </c>
      <c r="AA4" s="50" t="s">
        <v>103</v>
      </c>
      <c r="AB4" s="51" t="s">
        <v>1</v>
      </c>
      <c r="AC4" s="50" t="s">
        <v>104</v>
      </c>
      <c r="AD4" s="50" t="s">
        <v>105</v>
      </c>
      <c r="AE4" s="50" t="s">
        <v>106</v>
      </c>
      <c r="AF4" s="50" t="s">
        <v>107</v>
      </c>
      <c r="AG4" s="50" t="s">
        <v>108</v>
      </c>
      <c r="AH4" s="50" t="s">
        <v>109</v>
      </c>
      <c r="AI4" s="50" t="s">
        <v>110</v>
      </c>
      <c r="AJ4" s="50" t="s">
        <v>111</v>
      </c>
      <c r="AK4" s="50" t="s">
        <v>112</v>
      </c>
      <c r="AL4" s="50" t="s">
        <v>113</v>
      </c>
      <c r="AM4" s="50" t="s">
        <v>114</v>
      </c>
      <c r="AN4" s="50" t="s">
        <v>115</v>
      </c>
      <c r="AO4" s="52" t="s">
        <v>116</v>
      </c>
      <c r="AP4" s="53" t="s">
        <v>117</v>
      </c>
      <c r="AQ4" s="53" t="s">
        <v>118</v>
      </c>
    </row>
    <row r="5" spans="1:43" ht="18.75">
      <c r="A5" s="39">
        <v>2</v>
      </c>
      <c r="B5" s="73" t="s">
        <v>15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80"/>
      <c r="O5" s="73" t="s">
        <v>15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80"/>
      <c r="AB5" s="73" t="s">
        <v>15</v>
      </c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9"/>
      <c r="AP5" s="79"/>
      <c r="AQ5" s="80"/>
    </row>
    <row r="6" spans="1:43" ht="27" customHeight="1">
      <c r="A6" s="39">
        <v>3</v>
      </c>
      <c r="B6" s="41" t="s">
        <v>35</v>
      </c>
      <c r="C6" s="22">
        <v>0</v>
      </c>
      <c r="D6" s="22">
        <v>107</v>
      </c>
      <c r="E6" s="22">
        <v>107</v>
      </c>
      <c r="F6" s="22">
        <v>0</v>
      </c>
      <c r="G6" s="22">
        <v>1397</v>
      </c>
      <c r="H6" s="22">
        <v>1397</v>
      </c>
      <c r="I6" s="22">
        <v>0</v>
      </c>
      <c r="J6" s="22">
        <v>8413</v>
      </c>
      <c r="K6" s="22">
        <v>4899</v>
      </c>
      <c r="L6" s="22">
        <v>0</v>
      </c>
      <c r="M6" s="22">
        <v>0</v>
      </c>
      <c r="N6" s="22">
        <v>1774</v>
      </c>
      <c r="O6" s="54" t="s">
        <v>35</v>
      </c>
      <c r="P6" s="22">
        <v>0</v>
      </c>
      <c r="Q6" s="22">
        <v>1774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5932</v>
      </c>
      <c r="X6" s="22">
        <v>5932</v>
      </c>
      <c r="Y6" s="22">
        <v>0</v>
      </c>
      <c r="Z6" s="22">
        <v>0</v>
      </c>
      <c r="AA6" s="22">
        <v>8321</v>
      </c>
      <c r="AB6" s="54" t="s">
        <v>35</v>
      </c>
      <c r="AC6" s="22">
        <v>0</v>
      </c>
      <c r="AD6" s="22">
        <v>5273</v>
      </c>
      <c r="AE6" s="22">
        <v>2325</v>
      </c>
      <c r="AF6" s="22">
        <v>0</v>
      </c>
      <c r="AG6" s="22">
        <v>3246</v>
      </c>
      <c r="AH6" s="22">
        <v>1387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55">
        <v>0</v>
      </c>
      <c r="AO6" s="71">
        <f>SUM(C6,F6,I6,L6,P6,S6,V6,Y6,AC6,AF6,AI6,AL6)</f>
        <v>0</v>
      </c>
      <c r="AP6" s="72">
        <f>SUM(D6,G6,J6,M6,Q6,T6,W6,Z6,AD6,AG6,AJ6,AM6)</f>
        <v>26142</v>
      </c>
      <c r="AQ6" s="23">
        <f>SUM(E6,H6,K6,N6,R6,U6,X6,AA6,AE6,AH6,AK6,AN6)</f>
        <v>26142</v>
      </c>
    </row>
    <row r="7" spans="1:43" ht="30.75" customHeight="1">
      <c r="A7" s="39">
        <v>4</v>
      </c>
      <c r="B7" s="42" t="s">
        <v>36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56" t="s">
        <v>36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266</v>
      </c>
      <c r="X7" s="22">
        <v>266</v>
      </c>
      <c r="Y7" s="22">
        <v>0</v>
      </c>
      <c r="Z7" s="22">
        <v>0</v>
      </c>
      <c r="AA7" s="22">
        <v>737</v>
      </c>
      <c r="AB7" s="56" t="s">
        <v>36</v>
      </c>
      <c r="AC7" s="22">
        <v>0</v>
      </c>
      <c r="AD7" s="22">
        <v>737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55">
        <v>0</v>
      </c>
      <c r="AO7" s="66">
        <f aca="true" t="shared" si="0" ref="AO7:AQ13">SUM(C7,F7,I7,L7,P7,S7,V7,Y7,AC7,AF7,AI7,AL7)</f>
        <v>0</v>
      </c>
      <c r="AP7" s="69">
        <f t="shared" si="0"/>
        <v>1003</v>
      </c>
      <c r="AQ7" s="23">
        <f t="shared" si="0"/>
        <v>1003</v>
      </c>
    </row>
    <row r="8" spans="1:43" ht="14.25" customHeight="1">
      <c r="A8" s="39">
        <v>5</v>
      </c>
      <c r="B8" s="42" t="s">
        <v>37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56" t="s">
        <v>37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56" t="s">
        <v>37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f>$AQ8/12</f>
        <v>0</v>
      </c>
      <c r="AK8" s="22">
        <v>0</v>
      </c>
      <c r="AL8" s="22">
        <v>0</v>
      </c>
      <c r="AM8" s="22">
        <f>$AQ8/12</f>
        <v>0</v>
      </c>
      <c r="AN8" s="55">
        <v>0</v>
      </c>
      <c r="AO8" s="66">
        <f t="shared" si="0"/>
        <v>0</v>
      </c>
      <c r="AP8" s="69">
        <f t="shared" si="0"/>
        <v>0</v>
      </c>
      <c r="AQ8" s="23">
        <f t="shared" si="0"/>
        <v>0</v>
      </c>
    </row>
    <row r="9" spans="1:43" ht="14.25" customHeight="1">
      <c r="A9" s="39">
        <v>6</v>
      </c>
      <c r="B9" s="42" t="s">
        <v>38</v>
      </c>
      <c r="C9" s="22">
        <v>0</v>
      </c>
      <c r="D9" s="22">
        <v>52</v>
      </c>
      <c r="E9" s="22">
        <v>52</v>
      </c>
      <c r="F9" s="22">
        <v>0</v>
      </c>
      <c r="G9" s="22">
        <v>52</v>
      </c>
      <c r="H9" s="22">
        <v>32</v>
      </c>
      <c r="I9" s="22">
        <v>0</v>
      </c>
      <c r="J9" s="22">
        <v>52</v>
      </c>
      <c r="K9" s="22">
        <v>22</v>
      </c>
      <c r="L9" s="22">
        <v>0</v>
      </c>
      <c r="M9" s="22">
        <v>53</v>
      </c>
      <c r="N9" s="22">
        <v>100</v>
      </c>
      <c r="O9" s="56" t="s">
        <v>38</v>
      </c>
      <c r="P9" s="22">
        <v>0</v>
      </c>
      <c r="Q9" s="22">
        <v>102</v>
      </c>
      <c r="R9" s="22">
        <v>49</v>
      </c>
      <c r="S9" s="22">
        <v>0</v>
      </c>
      <c r="T9" s="22">
        <v>102</v>
      </c>
      <c r="U9" s="22">
        <v>106</v>
      </c>
      <c r="V9" s="22">
        <v>0</v>
      </c>
      <c r="W9" s="22">
        <v>104</v>
      </c>
      <c r="X9" s="22">
        <v>156</v>
      </c>
      <c r="Y9" s="22">
        <v>0</v>
      </c>
      <c r="Z9" s="22">
        <v>727</v>
      </c>
      <c r="AA9" s="22">
        <v>784</v>
      </c>
      <c r="AB9" s="56" t="s">
        <v>38</v>
      </c>
      <c r="AC9" s="22">
        <v>0</v>
      </c>
      <c r="AD9" s="22">
        <v>727</v>
      </c>
      <c r="AE9" s="22">
        <v>767</v>
      </c>
      <c r="AF9" s="22">
        <v>0</v>
      </c>
      <c r="AG9" s="22">
        <v>727</v>
      </c>
      <c r="AH9" s="22">
        <v>495</v>
      </c>
      <c r="AI9" s="22">
        <v>0</v>
      </c>
      <c r="AJ9" s="22">
        <v>0</v>
      </c>
      <c r="AK9" s="22">
        <v>377</v>
      </c>
      <c r="AL9" s="22">
        <v>0</v>
      </c>
      <c r="AM9" s="22">
        <v>37</v>
      </c>
      <c r="AN9" s="55">
        <v>1871</v>
      </c>
      <c r="AO9" s="66">
        <f t="shared" si="0"/>
        <v>0</v>
      </c>
      <c r="AP9" s="69">
        <f t="shared" si="0"/>
        <v>2735</v>
      </c>
      <c r="AQ9" s="23">
        <f t="shared" si="0"/>
        <v>4811</v>
      </c>
    </row>
    <row r="10" spans="1:43" ht="14.25" customHeight="1">
      <c r="A10" s="39">
        <v>7</v>
      </c>
      <c r="B10" s="42" t="s">
        <v>39</v>
      </c>
      <c r="C10" s="22">
        <v>0</v>
      </c>
      <c r="D10" s="22">
        <v>11</v>
      </c>
      <c r="E10" s="22">
        <v>13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56" t="s">
        <v>39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369</v>
      </c>
      <c r="X10" s="22">
        <v>366</v>
      </c>
      <c r="Y10" s="22">
        <v>0</v>
      </c>
      <c r="Z10" s="22">
        <v>0</v>
      </c>
      <c r="AA10" s="22">
        <v>0</v>
      </c>
      <c r="AB10" s="56" t="s">
        <v>39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56</v>
      </c>
      <c r="AI10" s="22">
        <v>0</v>
      </c>
      <c r="AJ10" s="22">
        <f>$AQ10/12</f>
        <v>36.583333333333336</v>
      </c>
      <c r="AK10" s="22">
        <v>4</v>
      </c>
      <c r="AL10" s="22">
        <v>0</v>
      </c>
      <c r="AM10" s="22">
        <v>0</v>
      </c>
      <c r="AN10" s="55">
        <v>0</v>
      </c>
      <c r="AO10" s="66">
        <f t="shared" si="0"/>
        <v>0</v>
      </c>
      <c r="AP10" s="69">
        <f t="shared" si="0"/>
        <v>416.5833333333333</v>
      </c>
      <c r="AQ10" s="23">
        <f t="shared" si="0"/>
        <v>439</v>
      </c>
    </row>
    <row r="11" spans="1:43" ht="14.25" customHeight="1">
      <c r="A11" s="39">
        <v>8</v>
      </c>
      <c r="B11" s="42" t="s">
        <v>40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56" t="s">
        <v>40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56" t="s">
        <v>40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55">
        <v>0</v>
      </c>
      <c r="AO11" s="66">
        <f t="shared" si="0"/>
        <v>0</v>
      </c>
      <c r="AP11" s="69">
        <f t="shared" si="0"/>
        <v>0</v>
      </c>
      <c r="AQ11" s="23">
        <f t="shared" si="0"/>
        <v>0</v>
      </c>
    </row>
    <row r="12" spans="1:43" ht="14.25" customHeight="1">
      <c r="A12" s="39">
        <v>9</v>
      </c>
      <c r="B12" s="24" t="s">
        <v>52</v>
      </c>
      <c r="C12" s="22">
        <v>90182</v>
      </c>
      <c r="D12" s="22">
        <v>407</v>
      </c>
      <c r="E12" s="22">
        <v>819</v>
      </c>
      <c r="F12" s="22">
        <v>0</v>
      </c>
      <c r="G12" s="22">
        <v>407</v>
      </c>
      <c r="H12" s="22">
        <v>0</v>
      </c>
      <c r="I12" s="22">
        <v>0</v>
      </c>
      <c r="J12" s="22">
        <v>406</v>
      </c>
      <c r="K12" s="22">
        <v>0</v>
      </c>
      <c r="L12" s="22">
        <v>0</v>
      </c>
      <c r="M12" s="22">
        <v>407</v>
      </c>
      <c r="N12" s="22">
        <v>808</v>
      </c>
      <c r="O12" s="57" t="s">
        <v>52</v>
      </c>
      <c r="P12" s="22">
        <v>0</v>
      </c>
      <c r="Q12" s="22">
        <v>45</v>
      </c>
      <c r="R12" s="22">
        <v>0</v>
      </c>
      <c r="S12" s="22">
        <v>0</v>
      </c>
      <c r="T12" s="22">
        <v>45</v>
      </c>
      <c r="U12" s="22">
        <v>0</v>
      </c>
      <c r="V12" s="22">
        <v>0</v>
      </c>
      <c r="W12" s="22">
        <v>46</v>
      </c>
      <c r="X12" s="22">
        <v>137</v>
      </c>
      <c r="Y12" s="22">
        <v>0</v>
      </c>
      <c r="Z12" s="22">
        <v>18</v>
      </c>
      <c r="AA12" s="22">
        <v>0</v>
      </c>
      <c r="AB12" s="57" t="s">
        <v>52</v>
      </c>
      <c r="AC12" s="22">
        <v>0</v>
      </c>
      <c r="AD12" s="22">
        <v>19</v>
      </c>
      <c r="AE12" s="22">
        <v>0</v>
      </c>
      <c r="AF12" s="22">
        <v>0</v>
      </c>
      <c r="AG12" s="22">
        <v>19</v>
      </c>
      <c r="AH12" s="22">
        <v>56</v>
      </c>
      <c r="AI12" s="22">
        <v>0</v>
      </c>
      <c r="AJ12" s="22">
        <f>$AQ12/12</f>
        <v>163.83333333333334</v>
      </c>
      <c r="AK12" s="22">
        <v>0</v>
      </c>
      <c r="AL12" s="22">
        <v>0</v>
      </c>
      <c r="AM12" s="22">
        <f>$AQ12/12</f>
        <v>163.83333333333334</v>
      </c>
      <c r="AN12" s="55">
        <v>146</v>
      </c>
      <c r="AO12" s="66">
        <f t="shared" si="0"/>
        <v>90182</v>
      </c>
      <c r="AP12" s="69">
        <f t="shared" si="0"/>
        <v>2146.6666666666665</v>
      </c>
      <c r="AQ12" s="23">
        <f t="shared" si="0"/>
        <v>1966</v>
      </c>
    </row>
    <row r="13" spans="1:43" ht="14.25" customHeight="1" thickBot="1">
      <c r="A13" s="39">
        <v>10</v>
      </c>
      <c r="B13" s="21" t="s">
        <v>16</v>
      </c>
      <c r="C13" s="44">
        <v>18048</v>
      </c>
      <c r="D13" s="22">
        <f>90182+1487+18048</f>
        <v>109717</v>
      </c>
      <c r="E13" s="22">
        <v>4997</v>
      </c>
      <c r="F13" s="44">
        <v>18047</v>
      </c>
      <c r="G13" s="22">
        <f>157+18047</f>
        <v>18204</v>
      </c>
      <c r="H13" s="22">
        <v>17668</v>
      </c>
      <c r="I13" s="44">
        <v>18048</v>
      </c>
      <c r="J13" s="22">
        <f>17999+18048</f>
        <v>36047</v>
      </c>
      <c r="K13" s="22">
        <v>19310</v>
      </c>
      <c r="L13" s="22">
        <v>18048</v>
      </c>
      <c r="M13" s="22">
        <v>18048</v>
      </c>
      <c r="N13" s="22">
        <v>17995</v>
      </c>
      <c r="O13" s="58" t="s">
        <v>16</v>
      </c>
      <c r="P13" s="22">
        <v>18047</v>
      </c>
      <c r="Q13" s="22">
        <v>18047</v>
      </c>
      <c r="R13" s="22">
        <v>19461</v>
      </c>
      <c r="S13" s="22">
        <v>18048</v>
      </c>
      <c r="T13" s="22">
        <v>18048</v>
      </c>
      <c r="U13" s="22">
        <v>18157</v>
      </c>
      <c r="V13" s="22">
        <v>18048</v>
      </c>
      <c r="W13" s="22">
        <v>12180</v>
      </c>
      <c r="X13" s="22">
        <v>9015</v>
      </c>
      <c r="Y13" s="22">
        <v>18047</v>
      </c>
      <c r="Z13" s="22">
        <v>10296</v>
      </c>
      <c r="AA13" s="22">
        <v>109271</v>
      </c>
      <c r="AB13" s="58" t="s">
        <v>16</v>
      </c>
      <c r="AC13" s="44">
        <v>18048</v>
      </c>
      <c r="AD13" s="22">
        <v>10296</v>
      </c>
      <c r="AE13" s="22">
        <v>6024</v>
      </c>
      <c r="AF13" s="44">
        <v>18048</v>
      </c>
      <c r="AG13" s="22">
        <v>10297</v>
      </c>
      <c r="AH13" s="22">
        <v>12468</v>
      </c>
      <c r="AI13" s="22">
        <v>18047</v>
      </c>
      <c r="AJ13" s="22">
        <v>18047</v>
      </c>
      <c r="AK13" s="22">
        <v>12413</v>
      </c>
      <c r="AL13" s="44">
        <v>18048</v>
      </c>
      <c r="AM13" s="22">
        <v>18048</v>
      </c>
      <c r="AN13" s="55">
        <v>50483</v>
      </c>
      <c r="AO13" s="66">
        <f t="shared" si="0"/>
        <v>216572</v>
      </c>
      <c r="AP13" s="70">
        <f t="shared" si="0"/>
        <v>297275</v>
      </c>
      <c r="AQ13" s="23">
        <f t="shared" si="0"/>
        <v>297262</v>
      </c>
    </row>
    <row r="14" spans="1:43" ht="14.25" customHeight="1" thickBot="1">
      <c r="A14" s="39">
        <v>11</v>
      </c>
      <c r="B14" s="1" t="s">
        <v>119</v>
      </c>
      <c r="C14" s="10">
        <f aca="true" t="shared" si="1" ref="C14:AQ14">SUM(C6:C13)</f>
        <v>108230</v>
      </c>
      <c r="D14" s="10">
        <f t="shared" si="1"/>
        <v>110294</v>
      </c>
      <c r="E14" s="10">
        <f t="shared" si="1"/>
        <v>5988</v>
      </c>
      <c r="F14" s="10">
        <f t="shared" si="1"/>
        <v>18047</v>
      </c>
      <c r="G14" s="10">
        <f t="shared" si="1"/>
        <v>20060</v>
      </c>
      <c r="H14" s="10">
        <f t="shared" si="1"/>
        <v>19097</v>
      </c>
      <c r="I14" s="10">
        <f t="shared" si="1"/>
        <v>18048</v>
      </c>
      <c r="J14" s="10">
        <f t="shared" si="1"/>
        <v>44918</v>
      </c>
      <c r="K14" s="10">
        <f t="shared" si="1"/>
        <v>24231</v>
      </c>
      <c r="L14" s="10">
        <f t="shared" si="1"/>
        <v>18048</v>
      </c>
      <c r="M14" s="10">
        <f t="shared" si="1"/>
        <v>18508</v>
      </c>
      <c r="N14" s="10">
        <f t="shared" si="1"/>
        <v>20677</v>
      </c>
      <c r="O14" s="59" t="s">
        <v>119</v>
      </c>
      <c r="P14" s="63">
        <f t="shared" si="1"/>
        <v>18047</v>
      </c>
      <c r="Q14" s="63">
        <f t="shared" si="1"/>
        <v>19968</v>
      </c>
      <c r="R14" s="63">
        <f t="shared" si="1"/>
        <v>19510</v>
      </c>
      <c r="S14" s="63">
        <f t="shared" si="1"/>
        <v>18048</v>
      </c>
      <c r="T14" s="63">
        <f t="shared" si="1"/>
        <v>18195</v>
      </c>
      <c r="U14" s="63">
        <f t="shared" si="1"/>
        <v>18263</v>
      </c>
      <c r="V14" s="63">
        <f t="shared" si="1"/>
        <v>18048</v>
      </c>
      <c r="W14" s="63">
        <f t="shared" si="1"/>
        <v>18897</v>
      </c>
      <c r="X14" s="63">
        <f t="shared" si="1"/>
        <v>15872</v>
      </c>
      <c r="Y14" s="63">
        <f t="shared" si="1"/>
        <v>18047</v>
      </c>
      <c r="Z14" s="63">
        <f t="shared" si="1"/>
        <v>11041</v>
      </c>
      <c r="AA14" s="64">
        <f t="shared" si="1"/>
        <v>119113</v>
      </c>
      <c r="AB14" s="59" t="s">
        <v>119</v>
      </c>
      <c r="AC14" s="10">
        <f t="shared" si="1"/>
        <v>18048</v>
      </c>
      <c r="AD14" s="10">
        <f t="shared" si="1"/>
        <v>17052</v>
      </c>
      <c r="AE14" s="10">
        <f t="shared" si="1"/>
        <v>9116</v>
      </c>
      <c r="AF14" s="10">
        <f t="shared" si="1"/>
        <v>18048</v>
      </c>
      <c r="AG14" s="10">
        <f t="shared" si="1"/>
        <v>14289</v>
      </c>
      <c r="AH14" s="10">
        <f t="shared" si="1"/>
        <v>14462</v>
      </c>
      <c r="AI14" s="10">
        <f t="shared" si="1"/>
        <v>18047</v>
      </c>
      <c r="AJ14" s="10">
        <f t="shared" si="1"/>
        <v>18247.416666666668</v>
      </c>
      <c r="AK14" s="10">
        <f t="shared" si="1"/>
        <v>12794</v>
      </c>
      <c r="AL14" s="10">
        <f t="shared" si="1"/>
        <v>18048</v>
      </c>
      <c r="AM14" s="10">
        <f t="shared" si="1"/>
        <v>18248.833333333332</v>
      </c>
      <c r="AN14" s="11">
        <f t="shared" si="1"/>
        <v>52500</v>
      </c>
      <c r="AO14" s="67">
        <f t="shared" si="1"/>
        <v>306754</v>
      </c>
      <c r="AP14" s="63">
        <f t="shared" si="1"/>
        <v>329718.25</v>
      </c>
      <c r="AQ14" s="14">
        <f t="shared" si="1"/>
        <v>331623</v>
      </c>
    </row>
    <row r="15" spans="1:43" ht="15.75" customHeight="1">
      <c r="A15" s="39">
        <v>12</v>
      </c>
      <c r="B15" s="73" t="s">
        <v>17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 t="s">
        <v>17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 t="s">
        <v>17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9"/>
      <c r="AP15" s="74"/>
      <c r="AQ15" s="80"/>
    </row>
    <row r="16" spans="1:43" ht="12.75">
      <c r="A16" s="39">
        <v>13</v>
      </c>
      <c r="B16" s="21" t="s">
        <v>42</v>
      </c>
      <c r="C16" s="22">
        <v>10546</v>
      </c>
      <c r="D16" s="22">
        <f>10546+1171+124+84</f>
        <v>11925</v>
      </c>
      <c r="E16" s="22">
        <v>8629</v>
      </c>
      <c r="F16" s="22">
        <v>10547</v>
      </c>
      <c r="G16" s="22">
        <f>10547+1100</f>
        <v>11647</v>
      </c>
      <c r="H16" s="22">
        <v>8588</v>
      </c>
      <c r="I16" s="22">
        <v>10546</v>
      </c>
      <c r="J16" s="22">
        <f>10546+14172</f>
        <v>24718</v>
      </c>
      <c r="K16" s="22">
        <v>9359</v>
      </c>
      <c r="L16" s="22">
        <v>10547</v>
      </c>
      <c r="M16" s="22">
        <v>18595</v>
      </c>
      <c r="N16" s="22">
        <v>9682</v>
      </c>
      <c r="O16" s="58" t="s">
        <v>42</v>
      </c>
      <c r="P16" s="22">
        <v>10546</v>
      </c>
      <c r="Q16" s="22">
        <v>11674</v>
      </c>
      <c r="R16" s="22">
        <v>12485</v>
      </c>
      <c r="S16" s="22">
        <v>10547</v>
      </c>
      <c r="T16" s="22">
        <v>13434</v>
      </c>
      <c r="U16" s="22">
        <v>13287</v>
      </c>
      <c r="V16" s="22">
        <v>10545</v>
      </c>
      <c r="W16" s="22">
        <v>10545</v>
      </c>
      <c r="X16" s="22">
        <v>9421</v>
      </c>
      <c r="Y16" s="22">
        <v>10547</v>
      </c>
      <c r="Z16" s="22">
        <v>14487</v>
      </c>
      <c r="AA16" s="22">
        <v>10645</v>
      </c>
      <c r="AB16" s="58" t="s">
        <v>42</v>
      </c>
      <c r="AC16" s="22">
        <v>10546</v>
      </c>
      <c r="AD16" s="22">
        <v>14487</v>
      </c>
      <c r="AE16" s="22">
        <v>21325</v>
      </c>
      <c r="AF16" s="22">
        <v>10547</v>
      </c>
      <c r="AG16" s="22">
        <v>14487</v>
      </c>
      <c r="AH16" s="22">
        <v>12844</v>
      </c>
      <c r="AI16" s="22">
        <v>10547</v>
      </c>
      <c r="AJ16" s="22">
        <v>10547</v>
      </c>
      <c r="AK16" s="22">
        <v>20828</v>
      </c>
      <c r="AL16" s="22">
        <v>10547</v>
      </c>
      <c r="AM16" s="22">
        <v>10547</v>
      </c>
      <c r="AN16" s="55">
        <v>9516</v>
      </c>
      <c r="AO16" s="71">
        <f aca="true" t="shared" si="2" ref="AO16:AQ24">SUM(C16,F16,I16,L16,P16,S16,V16,Y16,AC16,AF16,AI16,AL16)</f>
        <v>126558</v>
      </c>
      <c r="AP16" s="65">
        <f t="shared" si="2"/>
        <v>167093</v>
      </c>
      <c r="AQ16" s="23">
        <f>SUM(E16,H16,K16,N16,R16,U16,X16,AA16,AE16,AH16,AK16,AN16)</f>
        <v>146609</v>
      </c>
    </row>
    <row r="17" spans="1:43" ht="14.25" customHeight="1">
      <c r="A17" s="39">
        <v>14</v>
      </c>
      <c r="B17" s="42" t="s">
        <v>43</v>
      </c>
      <c r="C17" s="22">
        <v>2646</v>
      </c>
      <c r="D17" s="22">
        <f>2646+316+20</f>
        <v>2982</v>
      </c>
      <c r="E17" s="22">
        <v>2261</v>
      </c>
      <c r="F17" s="22">
        <v>2646</v>
      </c>
      <c r="G17" s="22">
        <f>2646+33</f>
        <v>2679</v>
      </c>
      <c r="H17" s="22">
        <v>2304</v>
      </c>
      <c r="I17" s="22">
        <v>2646</v>
      </c>
      <c r="J17" s="22">
        <f>2646+297+3827</f>
        <v>6770</v>
      </c>
      <c r="K17" s="22">
        <v>2492</v>
      </c>
      <c r="L17" s="22">
        <v>2646</v>
      </c>
      <c r="M17" s="22">
        <f>2646+1165+994</f>
        <v>4805</v>
      </c>
      <c r="N17" s="22">
        <v>2539</v>
      </c>
      <c r="O17" s="56" t="s">
        <v>43</v>
      </c>
      <c r="P17" s="22">
        <v>2646</v>
      </c>
      <c r="Q17" s="22">
        <v>2966</v>
      </c>
      <c r="R17" s="22">
        <v>3297</v>
      </c>
      <c r="S17" s="22">
        <v>2646</v>
      </c>
      <c r="T17" s="22">
        <v>2670</v>
      </c>
      <c r="U17" s="22">
        <v>3532</v>
      </c>
      <c r="V17" s="22">
        <v>2646</v>
      </c>
      <c r="W17" s="22">
        <v>3426</v>
      </c>
      <c r="X17" s="22">
        <v>2513</v>
      </c>
      <c r="Y17" s="22">
        <v>2646</v>
      </c>
      <c r="Z17" s="22">
        <v>3710</v>
      </c>
      <c r="AA17" s="22">
        <v>3091</v>
      </c>
      <c r="AB17" s="56" t="s">
        <v>43</v>
      </c>
      <c r="AC17" s="22">
        <v>2646</v>
      </c>
      <c r="AD17" s="22">
        <v>3710</v>
      </c>
      <c r="AE17" s="22">
        <v>5785</v>
      </c>
      <c r="AF17" s="22">
        <v>2646</v>
      </c>
      <c r="AG17" s="22">
        <v>3711</v>
      </c>
      <c r="AH17" s="22">
        <v>3345</v>
      </c>
      <c r="AI17" s="22">
        <v>2646</v>
      </c>
      <c r="AJ17" s="22">
        <v>2646</v>
      </c>
      <c r="AK17" s="22">
        <v>5457</v>
      </c>
      <c r="AL17" s="22">
        <v>2647</v>
      </c>
      <c r="AM17" s="22">
        <v>2647</v>
      </c>
      <c r="AN17" s="55">
        <v>3242</v>
      </c>
      <c r="AO17" s="66">
        <f t="shared" si="2"/>
        <v>31753</v>
      </c>
      <c r="AP17" s="65">
        <f t="shared" si="2"/>
        <v>42722</v>
      </c>
      <c r="AQ17" s="23">
        <f t="shared" si="2"/>
        <v>39858</v>
      </c>
    </row>
    <row r="18" spans="1:43" ht="13.5" customHeight="1">
      <c r="A18" s="39">
        <v>15</v>
      </c>
      <c r="B18" s="42" t="s">
        <v>44</v>
      </c>
      <c r="C18" s="22">
        <v>7650</v>
      </c>
      <c r="D18" s="22">
        <f>7650+51+3+62</f>
        <v>7766</v>
      </c>
      <c r="E18" s="22">
        <v>4608</v>
      </c>
      <c r="F18" s="22">
        <v>7650</v>
      </c>
      <c r="G18" s="22">
        <f>7650+51+62</f>
        <v>7763</v>
      </c>
      <c r="H18" s="22">
        <v>3704</v>
      </c>
      <c r="I18" s="22">
        <v>7651</v>
      </c>
      <c r="J18" s="22">
        <f>7651+51+62+1105</f>
        <v>8869</v>
      </c>
      <c r="K18" s="22">
        <v>2899</v>
      </c>
      <c r="L18" s="22">
        <v>7650</v>
      </c>
      <c r="M18" s="22">
        <f>7650+53+64+1938</f>
        <v>9705</v>
      </c>
      <c r="N18" s="22">
        <v>2851</v>
      </c>
      <c r="O18" s="56" t="s">
        <v>44</v>
      </c>
      <c r="P18" s="22">
        <v>7651</v>
      </c>
      <c r="Q18" s="22">
        <v>8691</v>
      </c>
      <c r="R18" s="22">
        <v>8370</v>
      </c>
      <c r="S18" s="22">
        <v>7650</v>
      </c>
      <c r="T18" s="22">
        <v>8690</v>
      </c>
      <c r="U18" s="22">
        <v>1720</v>
      </c>
      <c r="V18" s="22">
        <v>7651</v>
      </c>
      <c r="W18" s="22">
        <v>8691</v>
      </c>
      <c r="X18" s="22">
        <v>2174</v>
      </c>
      <c r="Y18" s="22">
        <v>7650</v>
      </c>
      <c r="Z18" s="22">
        <v>10519</v>
      </c>
      <c r="AA18" s="22">
        <v>2460</v>
      </c>
      <c r="AB18" s="56" t="s">
        <v>44</v>
      </c>
      <c r="AC18" s="22">
        <v>7651</v>
      </c>
      <c r="AD18" s="22">
        <v>10520</v>
      </c>
      <c r="AE18" s="22">
        <v>5347</v>
      </c>
      <c r="AF18" s="22">
        <v>7650</v>
      </c>
      <c r="AG18" s="22">
        <v>10519</v>
      </c>
      <c r="AH18" s="22">
        <v>8742</v>
      </c>
      <c r="AI18" s="22">
        <v>7651</v>
      </c>
      <c r="AJ18" s="22">
        <v>7651</v>
      </c>
      <c r="AK18" s="22">
        <v>2586</v>
      </c>
      <c r="AL18" s="22">
        <v>7650</v>
      </c>
      <c r="AM18" s="22">
        <v>7650</v>
      </c>
      <c r="AN18" s="55">
        <v>6215</v>
      </c>
      <c r="AO18" s="66">
        <f t="shared" si="2"/>
        <v>91805</v>
      </c>
      <c r="AP18" s="65">
        <f t="shared" si="2"/>
        <v>107034</v>
      </c>
      <c r="AQ18" s="23">
        <f t="shared" si="2"/>
        <v>51676</v>
      </c>
    </row>
    <row r="19" spans="1:43" ht="14.25" customHeight="1">
      <c r="A19" s="39">
        <v>16</v>
      </c>
      <c r="B19" s="41" t="s">
        <v>45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54" t="s">
        <v>45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54" t="s">
        <v>45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55">
        <v>0</v>
      </c>
      <c r="AO19" s="66">
        <f t="shared" si="2"/>
        <v>0</v>
      </c>
      <c r="AP19" s="65">
        <f t="shared" si="2"/>
        <v>0</v>
      </c>
      <c r="AQ19" s="23">
        <f t="shared" si="2"/>
        <v>0</v>
      </c>
    </row>
    <row r="20" spans="1:43" ht="14.25" customHeight="1">
      <c r="A20" s="39">
        <v>17</v>
      </c>
      <c r="B20" s="41" t="s">
        <v>46</v>
      </c>
      <c r="C20" s="22">
        <v>1000</v>
      </c>
      <c r="D20" s="22">
        <v>0</v>
      </c>
      <c r="E20" s="22">
        <v>0</v>
      </c>
      <c r="F20" s="22">
        <v>1000</v>
      </c>
      <c r="G20" s="22">
        <v>0</v>
      </c>
      <c r="H20" s="22">
        <v>0</v>
      </c>
      <c r="I20" s="22">
        <v>14000</v>
      </c>
      <c r="J20" s="22">
        <v>0</v>
      </c>
      <c r="K20" s="22">
        <v>0</v>
      </c>
      <c r="L20" s="22">
        <v>1000</v>
      </c>
      <c r="M20" s="22">
        <v>0</v>
      </c>
      <c r="N20" s="22">
        <v>0</v>
      </c>
      <c r="O20" s="54" t="s">
        <v>46</v>
      </c>
      <c r="P20" s="22">
        <v>1000</v>
      </c>
      <c r="Q20" s="22">
        <v>0</v>
      </c>
      <c r="R20" s="22">
        <v>0</v>
      </c>
      <c r="S20" s="22">
        <v>1000</v>
      </c>
      <c r="T20" s="22">
        <v>0</v>
      </c>
      <c r="U20" s="22">
        <v>0</v>
      </c>
      <c r="V20" s="22">
        <v>1000</v>
      </c>
      <c r="W20" s="22">
        <v>0</v>
      </c>
      <c r="X20" s="22">
        <v>0</v>
      </c>
      <c r="Y20" s="22">
        <v>1000</v>
      </c>
      <c r="Z20" s="22">
        <v>0</v>
      </c>
      <c r="AA20" s="22">
        <v>0</v>
      </c>
      <c r="AB20" s="54" t="s">
        <v>46</v>
      </c>
      <c r="AC20" s="22">
        <v>1000</v>
      </c>
      <c r="AD20" s="22">
        <v>0</v>
      </c>
      <c r="AE20" s="22">
        <v>0</v>
      </c>
      <c r="AF20" s="22">
        <v>1000</v>
      </c>
      <c r="AG20" s="22">
        <v>0</v>
      </c>
      <c r="AH20" s="22">
        <v>0</v>
      </c>
      <c r="AI20" s="22">
        <v>1000</v>
      </c>
      <c r="AJ20" s="22">
        <v>0</v>
      </c>
      <c r="AK20" s="22">
        <v>0</v>
      </c>
      <c r="AL20" s="22">
        <v>1000</v>
      </c>
      <c r="AM20" s="22">
        <v>0</v>
      </c>
      <c r="AN20" s="55">
        <v>0</v>
      </c>
      <c r="AO20" s="66">
        <f t="shared" si="2"/>
        <v>25000</v>
      </c>
      <c r="AP20" s="65">
        <f t="shared" si="2"/>
        <v>0</v>
      </c>
      <c r="AQ20" s="23">
        <f t="shared" si="2"/>
        <v>0</v>
      </c>
    </row>
    <row r="21" spans="1:43" ht="14.25" customHeight="1">
      <c r="A21" s="39">
        <v>18</v>
      </c>
      <c r="B21" s="41" t="s">
        <v>47</v>
      </c>
      <c r="C21" s="22">
        <v>0</v>
      </c>
      <c r="D21" s="22">
        <f>11+50</f>
        <v>61</v>
      </c>
      <c r="E21" s="22">
        <v>90</v>
      </c>
      <c r="F21" s="22">
        <v>0</v>
      </c>
      <c r="G21" s="22">
        <v>50</v>
      </c>
      <c r="H21" s="22">
        <v>2</v>
      </c>
      <c r="I21" s="22">
        <v>6350</v>
      </c>
      <c r="J21" s="22">
        <f>6350+50+600</f>
        <v>7000</v>
      </c>
      <c r="K21" s="22">
        <v>888</v>
      </c>
      <c r="L21" s="22">
        <v>0</v>
      </c>
      <c r="M21" s="22">
        <v>50</v>
      </c>
      <c r="N21" s="22">
        <v>65</v>
      </c>
      <c r="O21" s="54" t="s">
        <v>47</v>
      </c>
      <c r="P21" s="22">
        <v>15000</v>
      </c>
      <c r="Q21" s="22">
        <v>3248</v>
      </c>
      <c r="R21" s="22">
        <v>126</v>
      </c>
      <c r="S21" s="22">
        <v>0</v>
      </c>
      <c r="T21" s="22">
        <v>266</v>
      </c>
      <c r="U21" s="22">
        <v>42</v>
      </c>
      <c r="V21" s="22">
        <v>0</v>
      </c>
      <c r="W21" s="22">
        <v>505</v>
      </c>
      <c r="X21" s="22">
        <v>3491</v>
      </c>
      <c r="Y21" s="22">
        <v>0</v>
      </c>
      <c r="Z21" s="22">
        <v>0</v>
      </c>
      <c r="AA21" s="22">
        <v>64</v>
      </c>
      <c r="AB21" s="54" t="s">
        <v>47</v>
      </c>
      <c r="AC21" s="22">
        <v>0</v>
      </c>
      <c r="AD21" s="22">
        <v>0</v>
      </c>
      <c r="AE21" s="22">
        <v>972</v>
      </c>
      <c r="AF21" s="22">
        <v>0</v>
      </c>
      <c r="AG21" s="22">
        <v>0</v>
      </c>
      <c r="AH21" s="22">
        <v>297</v>
      </c>
      <c r="AI21" s="22">
        <v>0</v>
      </c>
      <c r="AJ21" s="22">
        <v>0</v>
      </c>
      <c r="AK21" s="22">
        <v>479</v>
      </c>
      <c r="AL21" s="22">
        <v>0</v>
      </c>
      <c r="AM21" s="22">
        <v>0</v>
      </c>
      <c r="AN21" s="55">
        <v>161</v>
      </c>
      <c r="AO21" s="66">
        <f t="shared" si="2"/>
        <v>21350</v>
      </c>
      <c r="AP21" s="65">
        <f t="shared" si="2"/>
        <v>11180</v>
      </c>
      <c r="AQ21" s="23">
        <f t="shared" si="2"/>
        <v>6677</v>
      </c>
    </row>
    <row r="22" spans="1:43" ht="14.25" customHeight="1">
      <c r="A22" s="39">
        <v>19</v>
      </c>
      <c r="B22" s="41" t="s">
        <v>48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2033</v>
      </c>
      <c r="J22" s="22">
        <v>18</v>
      </c>
      <c r="K22" s="22">
        <v>0</v>
      </c>
      <c r="L22" s="22">
        <v>0</v>
      </c>
      <c r="M22" s="22">
        <v>0</v>
      </c>
      <c r="N22" s="22">
        <v>0</v>
      </c>
      <c r="O22" s="54" t="s">
        <v>48</v>
      </c>
      <c r="P22" s="22">
        <v>1270</v>
      </c>
      <c r="Q22" s="22">
        <v>1270</v>
      </c>
      <c r="R22" s="22">
        <v>1092</v>
      </c>
      <c r="S22" s="22">
        <v>6985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54" t="s">
        <v>48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55">
        <v>0</v>
      </c>
      <c r="AO22" s="66">
        <f t="shared" si="2"/>
        <v>10288</v>
      </c>
      <c r="AP22" s="65">
        <f t="shared" si="2"/>
        <v>1288</v>
      </c>
      <c r="AQ22" s="23">
        <f t="shared" si="2"/>
        <v>1092</v>
      </c>
    </row>
    <row r="23" spans="1:43" ht="14.25" customHeight="1">
      <c r="A23" s="39">
        <v>20</v>
      </c>
      <c r="B23" s="41" t="s">
        <v>49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54" t="s">
        <v>49</v>
      </c>
      <c r="P23" s="22">
        <v>0</v>
      </c>
      <c r="Q23" s="22">
        <v>0</v>
      </c>
      <c r="R23" s="22"/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54" t="s">
        <v>49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55">
        <v>0</v>
      </c>
      <c r="AO23" s="66">
        <f t="shared" si="2"/>
        <v>0</v>
      </c>
      <c r="AP23" s="65">
        <f t="shared" si="2"/>
        <v>0</v>
      </c>
      <c r="AQ23" s="23">
        <f t="shared" si="2"/>
        <v>0</v>
      </c>
    </row>
    <row r="24" spans="1:43" ht="14.25" customHeight="1" thickBot="1">
      <c r="A24" s="39">
        <v>21</v>
      </c>
      <c r="B24" s="42" t="s">
        <v>18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61" t="s">
        <v>18</v>
      </c>
      <c r="P24" s="62">
        <v>0</v>
      </c>
      <c r="Q24" s="22">
        <v>0</v>
      </c>
      <c r="R24" s="62"/>
      <c r="S24" s="62">
        <v>0</v>
      </c>
      <c r="T24" s="22">
        <v>0</v>
      </c>
      <c r="U24" s="62">
        <v>0</v>
      </c>
      <c r="V24" s="62">
        <v>0</v>
      </c>
      <c r="W24" s="22">
        <v>0</v>
      </c>
      <c r="X24" s="62">
        <v>0</v>
      </c>
      <c r="Y24" s="62">
        <v>0</v>
      </c>
      <c r="Z24" s="22">
        <v>0</v>
      </c>
      <c r="AA24" s="62">
        <v>0</v>
      </c>
      <c r="AB24" s="56" t="s">
        <v>18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55">
        <v>0</v>
      </c>
      <c r="AO24" s="68">
        <f t="shared" si="2"/>
        <v>0</v>
      </c>
      <c r="AP24" s="65">
        <f t="shared" si="2"/>
        <v>0</v>
      </c>
      <c r="AQ24" s="23">
        <f t="shared" si="2"/>
        <v>0</v>
      </c>
    </row>
    <row r="25" spans="1:43" ht="14.25" customHeight="1" thickBot="1">
      <c r="A25" s="40">
        <v>22</v>
      </c>
      <c r="B25" s="1" t="s">
        <v>19</v>
      </c>
      <c r="C25" s="11">
        <f aca="true" t="shared" si="3" ref="C25:AQ25">SUM(C16:C24)</f>
        <v>21842</v>
      </c>
      <c r="D25" s="11">
        <f t="shared" si="3"/>
        <v>22734</v>
      </c>
      <c r="E25" s="11">
        <f t="shared" si="3"/>
        <v>15588</v>
      </c>
      <c r="F25" s="11">
        <f t="shared" si="3"/>
        <v>21843</v>
      </c>
      <c r="G25" s="11">
        <f t="shared" si="3"/>
        <v>22139</v>
      </c>
      <c r="H25" s="11">
        <f t="shared" si="3"/>
        <v>14598</v>
      </c>
      <c r="I25" s="11">
        <f t="shared" si="3"/>
        <v>43226</v>
      </c>
      <c r="J25" s="11">
        <f t="shared" si="3"/>
        <v>47375</v>
      </c>
      <c r="K25" s="11">
        <f t="shared" si="3"/>
        <v>15638</v>
      </c>
      <c r="L25" s="11">
        <f t="shared" si="3"/>
        <v>21843</v>
      </c>
      <c r="M25" s="11">
        <f t="shared" si="3"/>
        <v>33155</v>
      </c>
      <c r="N25" s="11">
        <f t="shared" si="3"/>
        <v>15137</v>
      </c>
      <c r="O25" s="1" t="s">
        <v>19</v>
      </c>
      <c r="P25" s="10">
        <f t="shared" si="3"/>
        <v>38113</v>
      </c>
      <c r="Q25" s="10">
        <f t="shared" si="3"/>
        <v>27849</v>
      </c>
      <c r="R25" s="10">
        <f t="shared" si="3"/>
        <v>25370</v>
      </c>
      <c r="S25" s="10">
        <f t="shared" si="3"/>
        <v>28828</v>
      </c>
      <c r="T25" s="10">
        <f t="shared" si="3"/>
        <v>25060</v>
      </c>
      <c r="U25" s="10">
        <f t="shared" si="3"/>
        <v>18581</v>
      </c>
      <c r="V25" s="10">
        <f t="shared" si="3"/>
        <v>21842</v>
      </c>
      <c r="W25" s="10">
        <f t="shared" si="3"/>
        <v>23167</v>
      </c>
      <c r="X25" s="10">
        <f t="shared" si="3"/>
        <v>17599</v>
      </c>
      <c r="Y25" s="10">
        <f t="shared" si="3"/>
        <v>21843</v>
      </c>
      <c r="Z25" s="10">
        <f t="shared" si="3"/>
        <v>28716</v>
      </c>
      <c r="AA25" s="14">
        <f t="shared" si="3"/>
        <v>16260</v>
      </c>
      <c r="AB25" s="60" t="s">
        <v>19</v>
      </c>
      <c r="AC25" s="11">
        <f t="shared" si="3"/>
        <v>21843</v>
      </c>
      <c r="AD25" s="11">
        <f t="shared" si="3"/>
        <v>28717</v>
      </c>
      <c r="AE25" s="11">
        <f t="shared" si="3"/>
        <v>33429</v>
      </c>
      <c r="AF25" s="11">
        <f t="shared" si="3"/>
        <v>21843</v>
      </c>
      <c r="AG25" s="11">
        <f t="shared" si="3"/>
        <v>28717</v>
      </c>
      <c r="AH25" s="11">
        <f t="shared" si="3"/>
        <v>25228</v>
      </c>
      <c r="AI25" s="11">
        <f t="shared" si="3"/>
        <v>21844</v>
      </c>
      <c r="AJ25" s="11">
        <f t="shared" si="3"/>
        <v>20844</v>
      </c>
      <c r="AK25" s="11">
        <f t="shared" si="3"/>
        <v>29350</v>
      </c>
      <c r="AL25" s="11">
        <f t="shared" si="3"/>
        <v>21844</v>
      </c>
      <c r="AM25" s="11">
        <f t="shared" si="3"/>
        <v>20844</v>
      </c>
      <c r="AN25" s="11">
        <f t="shared" si="3"/>
        <v>19134</v>
      </c>
      <c r="AO25" s="11">
        <f t="shared" si="3"/>
        <v>306754</v>
      </c>
      <c r="AP25" s="11">
        <f t="shared" si="3"/>
        <v>329317</v>
      </c>
      <c r="AQ25" s="11">
        <f t="shared" si="3"/>
        <v>245912</v>
      </c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31"/>
      <c r="M27" s="18"/>
      <c r="N27" s="18"/>
      <c r="O27" s="18"/>
    </row>
    <row r="29" spans="2:15" ht="12.75"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0"/>
    </row>
  </sheetData>
  <sheetProtection/>
  <mergeCells count="9">
    <mergeCell ref="B15:N15"/>
    <mergeCell ref="O15:AA15"/>
    <mergeCell ref="AB15:AQ15"/>
    <mergeCell ref="A1:N1"/>
    <mergeCell ref="O1:AA1"/>
    <mergeCell ref="AB1:AQ1"/>
    <mergeCell ref="B5:N5"/>
    <mergeCell ref="O5:AA5"/>
    <mergeCell ref="AB5:AQ5"/>
  </mergeCells>
  <printOptions horizontalCentered="1" verticalCentered="1"/>
  <pageMargins left="0.1968503937007874" right="0.1968503937007874" top="0.8661417322834646" bottom="0.3937007874015748" header="0.6299212598425197" footer="0.31496062992125984"/>
  <pageSetup firstPageNumber="15" useFirstPageNumber="1" horizontalDpi="600" verticalDpi="600" orientation="landscape" paperSize="9" scale="80" r:id="rId1"/>
  <headerFooter differentOddEven="1" differentFirst="1" alignWithMargins="0">
    <oddHeader>&amp;R19. melléklet a 5/2015. (IV. 10.) önkormányzati rendelethez</oddHeader>
    <oddFooter>&amp;C3. oldal</oddFooter>
    <evenHeader>&amp;R19. mell?klet a 5/2015. (IV. 10.) ?nkorm?nyzati rendelethez</evenHeader>
    <evenFooter>&amp;C2. oldal</evenFooter>
    <firstHeader>&amp;R19. mell?klet a .../2015. (......) ?nkorm?nyzati rendelethez</firstHeader>
    <firstFooter>&amp;C1. oldal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2014-11-19T14:24:41Z</cp:lastPrinted>
  <dcterms:created xsi:type="dcterms:W3CDTF">2009-01-29T15:54:37Z</dcterms:created>
  <dcterms:modified xsi:type="dcterms:W3CDTF">2015-04-15T07:17:30Z</dcterms:modified>
  <cp:category/>
  <cp:version/>
  <cp:contentType/>
  <cp:contentStatus/>
</cp:coreProperties>
</file>